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tnesb\Desktop\"/>
    </mc:Choice>
  </mc:AlternateContent>
  <xr:revisionPtr revIDLastSave="0" documentId="13_ncr:1_{9EF35C5E-F430-4EB1-AC58-35C48B25E7DB}" xr6:coauthVersionLast="47" xr6:coauthVersionMax="47" xr10:uidLastSave="{00000000-0000-0000-0000-000000000000}"/>
  <bookViews>
    <workbookView xWindow="-110" yWindow="-110" windowWidth="19420" windowHeight="10300" tabRatio="615" activeTab="1" xr2:uid="{00000000-000D-0000-FFFF-FFFF00000000}"/>
  </bookViews>
  <sheets>
    <sheet name="Tournament Results" sheetId="1" r:id="rId1"/>
    <sheet name="Sheet1" sheetId="2" r:id="rId2"/>
    <sheet name="Sheet2" sheetId="3" r:id="rId3"/>
  </sheets>
  <definedNames>
    <definedName name="_xlnm._FilterDatabase" localSheetId="1" hidden="1">Sheet1!$A$2:$L$28</definedName>
    <definedName name="Arbuckle">Sheet2!$Q$2:$R$25</definedName>
    <definedName name="Arbuckle2">Sheet2!$AO$2:$AR$20</definedName>
    <definedName name="ArbuckleResults">#REF!</definedName>
    <definedName name="Clinch">Sheet2!$F$2:$H$24</definedName>
    <definedName name="Crooked">#REF!</definedName>
    <definedName name="Crooked20">Sheet2!$Q$2:$S$17</definedName>
    <definedName name="CrookedResults">#REF!</definedName>
    <definedName name="Istok">Sheet2!$AE$2:$AH$18</definedName>
    <definedName name="Istokpoga">Sheet2!$U$2:$X$27</definedName>
    <definedName name="IstokpogaResults">#REF!</definedName>
    <definedName name="JulyResults">Sheet2!$K$2:$M$17</definedName>
    <definedName name="JulyResults2">Sheet2!$K$2:$N$17</definedName>
    <definedName name="June">'Tournament Results'!$C$4:$L$28</definedName>
    <definedName name="June2">'Tournament Results'!$C$4:$L$26</definedName>
    <definedName name="June3">'Tournament Results'!$C$4:$L$26</definedName>
    <definedName name="JuneResults">Sheet2!$G$2:$I$16</definedName>
    <definedName name="Kiss">Sheet2!$AT$2:$AW$21</definedName>
    <definedName name="Kiss2020">Sheet2!$Z$2:$AC$18</definedName>
    <definedName name="Kissimmee">Sheet2!#REF!</definedName>
    <definedName name="KissimmeePoints">#REF!</definedName>
    <definedName name="KissimmeeRivResults">#REF!</definedName>
    <definedName name="KissResults">Sheet2!#REF!</definedName>
    <definedName name="MarionResults">#REF!</definedName>
    <definedName name="MayResults">Sheet2!$B$2:$D$15</definedName>
    <definedName name="NC">Sheet2!$Z$2:$AB$27</definedName>
    <definedName name="Parker">Sheet2!$N$2:$O$25</definedName>
    <definedName name="Pierce">#REF!</definedName>
    <definedName name="PiercePoints">#REF!</definedName>
    <definedName name="PiercePoints1">#REF!</definedName>
    <definedName name="PierceResult">#REF!</definedName>
    <definedName name="Points">#REF!</definedName>
    <definedName name="Points2">'Tournament Results'!$A$4:$F$13</definedName>
    <definedName name="Points3">#REF!</definedName>
    <definedName name="_xlnm.Print_Area" localSheetId="0">'Tournament Results'!$B$1:$L$37</definedName>
    <definedName name="Reedy">Sheet2!$A$2:$B$23</definedName>
    <definedName name="Reedy2">Sheet2!$AJ$2:$AM$19</definedName>
    <definedName name="Res">'Tournament Results'!$C$4:$L$26</definedName>
    <definedName name="ShipResults">#REF!</definedName>
    <definedName name="Toho">Sheet2!$L$2:$N$17</definedName>
    <definedName name="WestLakeToho">#REF!</definedName>
    <definedName name="WHC">Sheet2!$AY$2:$BB$25</definedName>
    <definedName name="WHChain">Sheet2!$D$2:$D$24</definedName>
    <definedName name="WhChain20">Sheet2!$U$2:$X$17</definedName>
    <definedName name="WHChain2020">Sheet2!#REF!</definedName>
    <definedName name="WIW">Sheet2!$S$2:$T$25</definedName>
    <definedName name="WLakeToho">Sheet2!$J$2:$L$25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2" l="1"/>
  <c r="K12" i="1"/>
  <c r="K4" i="1"/>
  <c r="K24" i="1"/>
  <c r="K7" i="1"/>
  <c r="K8" i="1"/>
  <c r="K14" i="1"/>
  <c r="K28" i="1"/>
  <c r="K10" i="1"/>
  <c r="K16" i="1"/>
  <c r="K17" i="1"/>
  <c r="K19" i="1"/>
  <c r="K25" i="1"/>
  <c r="K13" i="1"/>
  <c r="K26" i="1"/>
  <c r="K11" i="1"/>
  <c r="K20" i="1"/>
  <c r="K21" i="1"/>
  <c r="K18" i="1"/>
  <c r="K9" i="1"/>
  <c r="K22" i="1"/>
  <c r="K15" i="1"/>
  <c r="K5" i="1"/>
  <c r="K29" i="1"/>
  <c r="K6" i="1"/>
  <c r="K27" i="1"/>
  <c r="K30" i="1"/>
  <c r="K31" i="1"/>
  <c r="K32" i="1"/>
  <c r="K33" i="1"/>
  <c r="K34" i="1"/>
  <c r="K35" i="1"/>
  <c r="K36" i="1"/>
  <c r="K37" i="1"/>
  <c r="K38" i="1"/>
  <c r="K23" i="1"/>
  <c r="F28" i="2"/>
  <c r="G29" i="2"/>
  <c r="F29" i="2" s="1"/>
  <c r="G30" i="2"/>
  <c r="F30" i="2" s="1"/>
  <c r="G31" i="2"/>
  <c r="G32" i="2"/>
  <c r="G33" i="2"/>
  <c r="F33" i="2" s="1"/>
  <c r="G34" i="2"/>
  <c r="F34" i="2" s="1"/>
  <c r="H25" i="2"/>
  <c r="H28" i="2"/>
  <c r="H29" i="2"/>
  <c r="H30" i="2"/>
  <c r="H31" i="2"/>
  <c r="H32" i="2"/>
  <c r="H33" i="2"/>
  <c r="H34" i="2"/>
  <c r="F31" i="2"/>
  <c r="F32" i="2"/>
  <c r="T4" i="2"/>
  <c r="T5" i="2"/>
  <c r="T18" i="2"/>
  <c r="T8" i="2"/>
  <c r="T6" i="2"/>
  <c r="T7" i="2"/>
  <c r="T9" i="2"/>
  <c r="T10" i="2"/>
  <c r="T11" i="2"/>
  <c r="T13" i="2"/>
  <c r="T12" i="2"/>
  <c r="T14" i="2"/>
  <c r="T21" i="2"/>
  <c r="T23" i="2"/>
  <c r="T24" i="2"/>
  <c r="T17" i="2"/>
  <c r="T25" i="2"/>
  <c r="T3" i="2"/>
  <c r="S25" i="2"/>
  <c r="R25" i="2"/>
  <c r="Q25" i="2"/>
  <c r="P25" i="2"/>
  <c r="O25" i="2"/>
  <c r="G25" i="2" s="1"/>
  <c r="F25" i="2" s="1"/>
  <c r="S17" i="2"/>
  <c r="R17" i="2"/>
  <c r="Q17" i="2"/>
  <c r="P17" i="2"/>
  <c r="O17" i="2"/>
  <c r="S24" i="2"/>
  <c r="R24" i="2"/>
  <c r="Q24" i="2"/>
  <c r="P24" i="2"/>
  <c r="O24" i="2"/>
  <c r="S23" i="2"/>
  <c r="R23" i="2"/>
  <c r="Q23" i="2"/>
  <c r="P23" i="2"/>
  <c r="O23" i="2"/>
  <c r="H27" i="2" l="1"/>
  <c r="G27" i="2"/>
  <c r="F27" i="2" s="1"/>
  <c r="S4" i="2"/>
  <c r="S5" i="2"/>
  <c r="S18" i="2"/>
  <c r="S8" i="2"/>
  <c r="S6" i="2"/>
  <c r="S7" i="2"/>
  <c r="S9" i="2"/>
  <c r="S11" i="2"/>
  <c r="S12" i="2"/>
  <c r="S15" i="2"/>
  <c r="S16" i="2"/>
  <c r="S19" i="2"/>
  <c r="S21" i="2"/>
  <c r="S22" i="2"/>
  <c r="S26" i="2"/>
  <c r="S3" i="2"/>
  <c r="O26" i="2"/>
  <c r="P26" i="2"/>
  <c r="Q26" i="2"/>
  <c r="R26" i="2"/>
  <c r="R5" i="2"/>
  <c r="R4" i="2"/>
  <c r="R18" i="2"/>
  <c r="R10" i="2"/>
  <c r="R8" i="2"/>
  <c r="R9" i="2"/>
  <c r="R6" i="2"/>
  <c r="R7" i="2"/>
  <c r="R13" i="2"/>
  <c r="R11" i="2"/>
  <c r="R14" i="2"/>
  <c r="R15" i="2"/>
  <c r="R12" i="2"/>
  <c r="R19" i="2"/>
  <c r="R21" i="2"/>
  <c r="R3" i="2"/>
  <c r="Q21" i="2"/>
  <c r="P21" i="2"/>
  <c r="O21" i="2"/>
  <c r="O22" i="2"/>
  <c r="P22" i="2"/>
  <c r="Q22" i="2"/>
  <c r="Q4" i="2"/>
  <c r="Q3" i="2"/>
  <c r="Q18" i="2"/>
  <c r="Q10" i="2"/>
  <c r="Q8" i="2"/>
  <c r="Q6" i="2"/>
  <c r="Q9" i="2"/>
  <c r="Q13" i="2"/>
  <c r="Q11" i="2"/>
  <c r="Q14" i="2"/>
  <c r="Q12" i="2"/>
  <c r="Q15" i="2"/>
  <c r="Q19" i="2"/>
  <c r="Q5" i="2"/>
  <c r="H17" i="2" l="1"/>
  <c r="G17" i="2"/>
  <c r="G26" i="2"/>
  <c r="H26" i="2"/>
  <c r="P7" i="2"/>
  <c r="P18" i="2"/>
  <c r="P4" i="2"/>
  <c r="P3" i="2"/>
  <c r="P8" i="2"/>
  <c r="P16" i="2"/>
  <c r="P10" i="2"/>
  <c r="P9" i="2"/>
  <c r="P13" i="2"/>
  <c r="P6" i="2"/>
  <c r="P14" i="2"/>
  <c r="P11" i="2"/>
  <c r="P15" i="2"/>
  <c r="P12" i="2"/>
  <c r="P19" i="2"/>
  <c r="P5" i="2"/>
  <c r="O19" i="2" l="1"/>
  <c r="O18" i="2"/>
  <c r="O4" i="2"/>
  <c r="O5" i="2"/>
  <c r="O8" i="2"/>
  <c r="O3" i="2"/>
  <c r="O16" i="2"/>
  <c r="O10" i="2"/>
  <c r="O9" i="2"/>
  <c r="O14" i="2"/>
  <c r="O13" i="2"/>
  <c r="O11" i="2"/>
  <c r="O20" i="2"/>
  <c r="O15" i="2"/>
  <c r="O12" i="2"/>
  <c r="O7" i="2"/>
  <c r="G21" i="2" l="1"/>
  <c r="H21" i="2"/>
  <c r="N18" i="2"/>
  <c r="N6" i="2"/>
  <c r="N3" i="2"/>
  <c r="N5" i="2"/>
  <c r="N4" i="2"/>
  <c r="N8" i="2"/>
  <c r="N16" i="2"/>
  <c r="N9" i="2"/>
  <c r="N14" i="2"/>
  <c r="N10" i="2"/>
  <c r="N13" i="2"/>
  <c r="N11" i="2"/>
  <c r="N20" i="2"/>
  <c r="N15" i="2"/>
  <c r="N12" i="2"/>
  <c r="N7" i="2"/>
  <c r="M18" i="2" l="1"/>
  <c r="M3" i="2"/>
  <c r="M6" i="2"/>
  <c r="M8" i="2"/>
  <c r="M16" i="2"/>
  <c r="M4" i="2"/>
  <c r="M5" i="2"/>
  <c r="M9" i="2"/>
  <c r="M10" i="2"/>
  <c r="M14" i="2"/>
  <c r="M13" i="2"/>
  <c r="M11" i="2"/>
  <c r="M20" i="2"/>
  <c r="M12" i="2"/>
  <c r="M7" i="2"/>
  <c r="H20" i="2" l="1"/>
  <c r="G20" i="2"/>
  <c r="F20" i="2" s="1"/>
  <c r="H16" i="2"/>
  <c r="G16" i="2"/>
  <c r="G11" i="2"/>
  <c r="F11" i="2" s="1"/>
  <c r="H11" i="2"/>
  <c r="H22" i="2"/>
  <c r="G22" i="2"/>
  <c r="F22" i="2" s="1"/>
  <c r="G19" i="2"/>
  <c r="H19" i="2"/>
  <c r="H3" i="2"/>
  <c r="H12" i="2" l="1"/>
  <c r="G12" i="2"/>
  <c r="H13" i="2"/>
  <c r="G13" i="2"/>
  <c r="F13" i="2" s="1"/>
  <c r="H6" i="2"/>
  <c r="G6" i="2"/>
  <c r="F6" i="2" s="1"/>
  <c r="G7" i="2"/>
  <c r="F7" i="2" s="1"/>
  <c r="H7" i="2"/>
  <c r="H14" i="2"/>
  <c r="G14" i="2"/>
  <c r="F14" i="2" s="1"/>
  <c r="G4" i="2"/>
  <c r="F4" i="2" s="1"/>
  <c r="H4" i="2"/>
  <c r="H18" i="2"/>
  <c r="G18" i="2"/>
  <c r="F18" i="2" s="1"/>
  <c r="G8" i="2"/>
  <c r="H8" i="2"/>
  <c r="H5" i="2"/>
  <c r="G5" i="2"/>
  <c r="F5" i="2" s="1"/>
  <c r="H9" i="2"/>
  <c r="G9" i="2"/>
  <c r="H10" i="2"/>
  <c r="G10" i="2"/>
  <c r="F10" i="2" s="1"/>
  <c r="H15" i="2"/>
  <c r="G15" i="2"/>
  <c r="F15" i="2" s="1"/>
  <c r="G3" i="2"/>
  <c r="F3" i="2" s="1"/>
  <c r="J24" i="2"/>
  <c r="J23" i="2"/>
  <c r="F21" i="2"/>
  <c r="F19" i="2"/>
  <c r="F17" i="2"/>
  <c r="F12" i="2"/>
  <c r="F16" i="2"/>
  <c r="F26" i="2"/>
  <c r="F8" i="2"/>
  <c r="H23" i="2" l="1"/>
  <c r="G23" i="2"/>
  <c r="F23" i="2" s="1"/>
  <c r="H24" i="2"/>
  <c r="G24" i="2"/>
  <c r="F24" i="2" s="1"/>
  <c r="F9" i="2"/>
</calcChain>
</file>

<file path=xl/sharedStrings.xml><?xml version="1.0" encoding="utf-8"?>
<sst xmlns="http://schemas.openxmlformats.org/spreadsheetml/2006/main" count="139" uniqueCount="88">
  <si>
    <t>Lake Wales Po Boys Fishing Club</t>
  </si>
  <si>
    <t>Lake</t>
  </si>
  <si>
    <t>Place</t>
  </si>
  <si>
    <t># of Fish</t>
  </si>
  <si>
    <t># Dead</t>
  </si>
  <si>
    <t>Big Bass Weight</t>
  </si>
  <si>
    <t>Net Weight</t>
  </si>
  <si>
    <t>Weight</t>
  </si>
  <si>
    <t>Date:</t>
  </si>
  <si>
    <t>Classic Qualified?</t>
  </si>
  <si>
    <t>Tournaments Fished</t>
  </si>
  <si>
    <t>Total</t>
  </si>
  <si>
    <t>Team Member 1</t>
  </si>
  <si>
    <t>Team Member 2</t>
  </si>
  <si>
    <t>Alternate</t>
  </si>
  <si>
    <t>Boat</t>
  </si>
  <si>
    <t>Points</t>
  </si>
  <si>
    <t>Knapek, Mike</t>
  </si>
  <si>
    <t>Smith, Don</t>
  </si>
  <si>
    <t>Smith, Chad</t>
  </si>
  <si>
    <t>Forsyth, Robert</t>
  </si>
  <si>
    <t>Gatzy, Paul</t>
  </si>
  <si>
    <t>Brown, Keith</t>
  </si>
  <si>
    <t>Minton, Dennis</t>
  </si>
  <si>
    <t>Coleman, Skeeter</t>
  </si>
  <si>
    <t>Nesbitt, Terry</t>
  </si>
  <si>
    <t>Henriquez, Hector</t>
  </si>
  <si>
    <t>Brewer, Cheryl</t>
  </si>
  <si>
    <t>Brewer, Jason</t>
  </si>
  <si>
    <t>Marty, Bill</t>
  </si>
  <si>
    <t>Hickcox, Chaz</t>
  </si>
  <si>
    <t>Robey, Darryl</t>
  </si>
  <si>
    <t>Carmichael, Carl</t>
  </si>
  <si>
    <t>Dowdy, Earl</t>
  </si>
  <si>
    <t>Spotswood, Jeff</t>
  </si>
  <si>
    <t>Scruggs, Brandon</t>
  </si>
  <si>
    <t>Gillenwater,Dustin</t>
  </si>
  <si>
    <t>Winneberger,Fred</t>
  </si>
  <si>
    <t>Bailey, Shawn</t>
  </si>
  <si>
    <t>Bodle, Mitch</t>
  </si>
  <si>
    <t>Leasure, Corey</t>
  </si>
  <si>
    <t>Herrera, Luis</t>
  </si>
  <si>
    <t>Rooks, Don</t>
  </si>
  <si>
    <t>Hubbert, John</t>
  </si>
  <si>
    <t>Ennis, Trey</t>
  </si>
  <si>
    <t>Ennis, Ryder</t>
  </si>
  <si>
    <t>Herndon, Ryan</t>
  </si>
  <si>
    <t>May (Rochelle)</t>
  </si>
  <si>
    <r>
      <t>July (</t>
    </r>
    <r>
      <rPr>
        <b/>
        <sz val="9"/>
        <color theme="1"/>
        <rFont val="Times New Roman"/>
        <family val="1"/>
      </rPr>
      <t>Parker</t>
    </r>
    <r>
      <rPr>
        <b/>
        <sz val="12"/>
        <color theme="1"/>
        <rFont val="Times New Roman"/>
        <family val="1"/>
      </rPr>
      <t>)</t>
    </r>
  </si>
  <si>
    <r>
      <t>August (</t>
    </r>
    <r>
      <rPr>
        <b/>
        <sz val="10"/>
        <color theme="1"/>
        <rFont val="Times New Roman"/>
        <family val="1"/>
      </rPr>
      <t>Kissimmee</t>
    </r>
    <r>
      <rPr>
        <b/>
        <sz val="12"/>
        <color theme="1"/>
        <rFont val="Times New Roman"/>
        <family val="1"/>
      </rPr>
      <t xml:space="preserve"> Chain)</t>
    </r>
  </si>
  <si>
    <t>September (Clinch)</t>
  </si>
  <si>
    <t>October (Walk in Water)</t>
  </si>
  <si>
    <t>November (Harris Chain)</t>
  </si>
  <si>
    <t>December (Toho Only)</t>
  </si>
  <si>
    <r>
      <t>January (</t>
    </r>
    <r>
      <rPr>
        <b/>
        <sz val="11"/>
        <color theme="1"/>
        <rFont val="Times New Roman"/>
        <family val="1"/>
      </rPr>
      <t>Istokpoga</t>
    </r>
    <r>
      <rPr>
        <b/>
        <sz val="12"/>
        <color theme="1"/>
        <rFont val="Times New Roman"/>
        <family val="1"/>
      </rPr>
      <t>)</t>
    </r>
  </si>
  <si>
    <t>February (Pierce)</t>
  </si>
  <si>
    <r>
      <t>April (</t>
    </r>
    <r>
      <rPr>
        <b/>
        <sz val="11"/>
        <color theme="1"/>
        <rFont val="Times New Roman"/>
        <family val="1"/>
      </rPr>
      <t>Reedy</t>
    </r>
    <r>
      <rPr>
        <b/>
        <sz val="10"/>
        <color theme="1"/>
        <rFont val="Times New Roman"/>
        <family val="1"/>
      </rPr>
      <t>)</t>
    </r>
  </si>
  <si>
    <t>Frierson, Joe</t>
  </si>
  <si>
    <t>Dollar, Trenton</t>
  </si>
  <si>
    <t>Montgomery,Wayne</t>
  </si>
  <si>
    <t>Logan, Chris</t>
  </si>
  <si>
    <t>Brannen, Bobby</t>
  </si>
  <si>
    <t>Rodgers, Darrell</t>
  </si>
  <si>
    <r>
      <rPr>
        <sz val="9"/>
        <color theme="1"/>
        <rFont val="Times New Roman"/>
        <family val="1"/>
      </rPr>
      <t>Winneberger,</t>
    </r>
    <r>
      <rPr>
        <sz val="10"/>
        <color theme="1"/>
        <rFont val="Times New Roman"/>
        <family val="1"/>
      </rPr>
      <t>Fred</t>
    </r>
  </si>
  <si>
    <t>Cannella, Scott</t>
  </si>
  <si>
    <t>Herndon, Carter</t>
  </si>
  <si>
    <t>Knapek, Stephen</t>
  </si>
  <si>
    <t>Grainger, Robin</t>
  </si>
  <si>
    <t>Beall, Ashley</t>
  </si>
  <si>
    <t>Genevie, Justin</t>
  </si>
  <si>
    <t>Henriquez,Hector</t>
  </si>
  <si>
    <t>Tuttle, Bruce</t>
  </si>
  <si>
    <t>Marvel, Bill</t>
  </si>
  <si>
    <t>Wilke, Pete</t>
  </si>
  <si>
    <t>Yearry, Eddie</t>
  </si>
  <si>
    <t>Yearry, Gary</t>
  </si>
  <si>
    <t>Scruggs,Brandon</t>
  </si>
  <si>
    <t>Rodger, Darrell</t>
  </si>
  <si>
    <t>Carmichael,Carl</t>
  </si>
  <si>
    <t>Dollar, Trathen</t>
  </si>
  <si>
    <t>Granger, Robin</t>
  </si>
  <si>
    <t>June (Istokpoga)</t>
  </si>
  <si>
    <t>Parker</t>
  </si>
  <si>
    <t>Hepler, Loren</t>
  </si>
  <si>
    <t>Wright, Julia</t>
  </si>
  <si>
    <t>Brewer, Kyle</t>
  </si>
  <si>
    <t>Brown, Ryan</t>
  </si>
  <si>
    <t>Stringer, Danny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</si>
</sst>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/>
    </xf>
    <xf numFmtId="0" fontId="1" fillId="0" borderId="7" xfId="0" applyFont="1" applyBorder="1" applyAlignment="1">
      <alignment horizontal="left"/>
    </xf>
    <xf numFmtId="14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"/>
  <sheetViews>
    <sheetView topLeftCell="B20" zoomScale="93" zoomScaleNormal="93" zoomScaleSheetLayoutView="100" workbookViewId="0">
      <selection activeCell="L28" sqref="L28"/>
    </sheetView>
  </sheetViews>
  <sheetFormatPr defaultColWidth="9.1796875" defaultRowHeight="15" customHeight="1" x14ac:dyDescent="0.3"/>
  <cols>
    <col min="1" max="1" width="7.453125" style="1" hidden="1" customWidth="1"/>
    <col min="2" max="2" width="5.90625" style="5" bestFit="1" customWidth="1"/>
    <col min="3" max="3" width="5.1796875" style="5" bestFit="1" customWidth="1"/>
    <col min="4" max="4" width="16.26953125" style="1" customWidth="1"/>
    <col min="5" max="5" width="17.453125" style="1" bestFit="1" customWidth="1"/>
    <col min="6" max="6" width="14.08984375" style="1" bestFit="1" customWidth="1"/>
    <col min="7" max="7" width="8.90625" style="5" bestFit="1" customWidth="1"/>
    <col min="8" max="8" width="7.36328125" style="5" bestFit="1" customWidth="1"/>
    <col min="9" max="9" width="8.90625" style="14" bestFit="1" customWidth="1"/>
    <col min="10" max="10" width="7.54296875" style="14" bestFit="1" customWidth="1"/>
    <col min="11" max="11" width="11.36328125" style="14" bestFit="1" customWidth="1"/>
    <col min="12" max="12" width="7.54296875" style="1" customWidth="1"/>
    <col min="13" max="16384" width="9.1796875" style="1"/>
  </cols>
  <sheetData>
    <row r="1" spans="2:12" ht="25" x14ac:dyDescent="0.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2:12" ht="21" customHeight="1" x14ac:dyDescent="0.35">
      <c r="B2" s="23" t="s">
        <v>1</v>
      </c>
      <c r="C2" s="33" t="s">
        <v>82</v>
      </c>
      <c r="D2" s="34"/>
      <c r="E2" s="34"/>
      <c r="F2" s="34"/>
      <c r="G2" s="34"/>
      <c r="H2" s="34"/>
      <c r="I2" s="35"/>
      <c r="J2" s="24" t="s">
        <v>8</v>
      </c>
      <c r="K2" s="31">
        <v>45130</v>
      </c>
      <c r="L2" s="31"/>
    </row>
    <row r="3" spans="2:12" ht="33" customHeight="1" x14ac:dyDescent="0.3">
      <c r="B3" s="2" t="s">
        <v>2</v>
      </c>
      <c r="C3" s="2" t="s">
        <v>15</v>
      </c>
      <c r="D3" s="2" t="s">
        <v>12</v>
      </c>
      <c r="E3" s="2" t="s">
        <v>13</v>
      </c>
      <c r="F3" s="2" t="s">
        <v>14</v>
      </c>
      <c r="G3" s="2" t="s">
        <v>3</v>
      </c>
      <c r="H3" s="2" t="s">
        <v>4</v>
      </c>
      <c r="I3" s="3" t="s">
        <v>5</v>
      </c>
      <c r="J3" s="3" t="s">
        <v>7</v>
      </c>
      <c r="K3" s="3" t="s">
        <v>6</v>
      </c>
      <c r="L3" s="3" t="s">
        <v>16</v>
      </c>
    </row>
    <row r="4" spans="2:12" ht="30" customHeight="1" x14ac:dyDescent="0.3">
      <c r="B4" s="12">
        <v>1</v>
      </c>
      <c r="C4" s="12">
        <v>3</v>
      </c>
      <c r="D4" s="29" t="s">
        <v>61</v>
      </c>
      <c r="E4" s="25" t="s">
        <v>77</v>
      </c>
      <c r="F4" s="22"/>
      <c r="G4" s="12">
        <v>5</v>
      </c>
      <c r="H4" s="12"/>
      <c r="I4" s="13">
        <v>8.18</v>
      </c>
      <c r="J4" s="13">
        <v>20.74</v>
      </c>
      <c r="K4" s="13">
        <f t="shared" ref="K4:K29" si="0">J4-(H4*0.25)</f>
        <v>20.74</v>
      </c>
      <c r="L4" s="12">
        <v>52</v>
      </c>
    </row>
    <row r="5" spans="2:12" ht="30" customHeight="1" x14ac:dyDescent="0.3">
      <c r="B5" s="12">
        <v>2</v>
      </c>
      <c r="C5" s="12">
        <v>23</v>
      </c>
      <c r="D5" s="29" t="s">
        <v>37</v>
      </c>
      <c r="E5" s="25" t="s">
        <v>38</v>
      </c>
      <c r="F5" s="22"/>
      <c r="G5" s="12">
        <v>5</v>
      </c>
      <c r="H5" s="12">
        <v>1</v>
      </c>
      <c r="I5" s="13">
        <v>6.25</v>
      </c>
      <c r="J5" s="13">
        <v>15.96</v>
      </c>
      <c r="K5" s="13">
        <f t="shared" si="0"/>
        <v>15.71</v>
      </c>
      <c r="L5" s="12">
        <v>50</v>
      </c>
    </row>
    <row r="6" spans="2:12" ht="30" customHeight="1" x14ac:dyDescent="0.3">
      <c r="B6" s="12">
        <v>3</v>
      </c>
      <c r="C6" s="12">
        <v>26</v>
      </c>
      <c r="D6" s="25" t="s">
        <v>83</v>
      </c>
      <c r="E6" s="25" t="s">
        <v>84</v>
      </c>
      <c r="F6" s="22"/>
      <c r="G6" s="12">
        <v>5</v>
      </c>
      <c r="H6" s="12"/>
      <c r="I6" s="13"/>
      <c r="J6" s="13">
        <v>14.38</v>
      </c>
      <c r="K6" s="13">
        <f t="shared" si="0"/>
        <v>14.38</v>
      </c>
      <c r="L6" s="12">
        <v>48</v>
      </c>
    </row>
    <row r="7" spans="2:12" ht="30" customHeight="1" x14ac:dyDescent="0.3">
      <c r="B7" s="12">
        <v>4</v>
      </c>
      <c r="C7" s="12">
        <v>5</v>
      </c>
      <c r="D7" s="25" t="s">
        <v>22</v>
      </c>
      <c r="E7" s="25" t="s">
        <v>23</v>
      </c>
      <c r="F7" s="22"/>
      <c r="G7" s="12">
        <v>5</v>
      </c>
      <c r="H7" s="12"/>
      <c r="I7" s="12"/>
      <c r="J7" s="13">
        <v>12.66</v>
      </c>
      <c r="K7" s="13">
        <f t="shared" si="0"/>
        <v>12.66</v>
      </c>
      <c r="L7" s="12">
        <v>47</v>
      </c>
    </row>
    <row r="8" spans="2:12" ht="30" customHeight="1" x14ac:dyDescent="0.3">
      <c r="B8" s="12">
        <v>5</v>
      </c>
      <c r="C8" s="12">
        <v>6</v>
      </c>
      <c r="D8" s="25" t="s">
        <v>78</v>
      </c>
      <c r="E8" s="25" t="s">
        <v>31</v>
      </c>
      <c r="F8" s="22"/>
      <c r="G8" s="12">
        <v>5</v>
      </c>
      <c r="H8" s="12"/>
      <c r="I8" s="13"/>
      <c r="J8" s="13">
        <v>11.42</v>
      </c>
      <c r="K8" s="13">
        <f t="shared" si="0"/>
        <v>11.42</v>
      </c>
      <c r="L8" s="12">
        <v>46</v>
      </c>
    </row>
    <row r="9" spans="2:12" ht="30" customHeight="1" x14ac:dyDescent="0.3">
      <c r="B9" s="12">
        <v>6</v>
      </c>
      <c r="C9" s="12">
        <v>20</v>
      </c>
      <c r="D9" s="25" t="s">
        <v>18</v>
      </c>
      <c r="E9" s="25" t="s">
        <v>19</v>
      </c>
      <c r="F9" s="22"/>
      <c r="G9" s="12">
        <v>5</v>
      </c>
      <c r="H9" s="12"/>
      <c r="I9" s="13"/>
      <c r="J9" s="13">
        <v>10.42</v>
      </c>
      <c r="K9" s="13">
        <f t="shared" si="0"/>
        <v>10.42</v>
      </c>
      <c r="L9" s="12">
        <v>45</v>
      </c>
    </row>
    <row r="10" spans="2:12" ht="30" customHeight="1" x14ac:dyDescent="0.3">
      <c r="B10" s="12">
        <v>7</v>
      </c>
      <c r="C10" s="12">
        <v>9</v>
      </c>
      <c r="D10" s="25" t="s">
        <v>33</v>
      </c>
      <c r="E10" s="25" t="s">
        <v>34</v>
      </c>
      <c r="F10" s="22"/>
      <c r="G10" s="12">
        <v>5</v>
      </c>
      <c r="H10" s="12"/>
      <c r="I10" s="13"/>
      <c r="J10" s="13">
        <v>9.32</v>
      </c>
      <c r="K10" s="13">
        <f t="shared" si="0"/>
        <v>9.32</v>
      </c>
      <c r="L10" s="12">
        <v>44</v>
      </c>
    </row>
    <row r="11" spans="2:12" ht="30" customHeight="1" x14ac:dyDescent="0.3">
      <c r="B11" s="12">
        <v>8</v>
      </c>
      <c r="C11" s="12">
        <v>16</v>
      </c>
      <c r="D11" s="29" t="s">
        <v>59</v>
      </c>
      <c r="E11" s="25" t="s">
        <v>60</v>
      </c>
      <c r="F11" s="21"/>
      <c r="G11" s="12">
        <v>4</v>
      </c>
      <c r="H11" s="12"/>
      <c r="I11" s="13"/>
      <c r="J11" s="13">
        <v>8.5</v>
      </c>
      <c r="K11" s="13">
        <f t="shared" si="0"/>
        <v>8.5</v>
      </c>
      <c r="L11" s="12">
        <v>43</v>
      </c>
    </row>
    <row r="12" spans="2:12" ht="30" customHeight="1" x14ac:dyDescent="0.3">
      <c r="B12" s="12">
        <v>9</v>
      </c>
      <c r="C12" s="12">
        <v>2</v>
      </c>
      <c r="D12" s="25" t="s">
        <v>39</v>
      </c>
      <c r="E12" s="25" t="s">
        <v>40</v>
      </c>
      <c r="F12" s="22"/>
      <c r="G12" s="12">
        <v>5</v>
      </c>
      <c r="H12" s="12"/>
      <c r="I12" s="13"/>
      <c r="J12" s="13">
        <v>8.4499999999999993</v>
      </c>
      <c r="K12" s="13">
        <f t="shared" si="0"/>
        <v>8.4499999999999993</v>
      </c>
      <c r="L12" s="12">
        <v>42</v>
      </c>
    </row>
    <row r="13" spans="2:12" ht="30" customHeight="1" x14ac:dyDescent="0.3">
      <c r="B13" s="12">
        <v>10</v>
      </c>
      <c r="C13" s="12">
        <v>14</v>
      </c>
      <c r="D13" s="25" t="s">
        <v>17</v>
      </c>
      <c r="E13" s="25" t="s">
        <v>66</v>
      </c>
      <c r="F13" s="22"/>
      <c r="G13" s="12">
        <v>5</v>
      </c>
      <c r="H13" s="12"/>
      <c r="I13" s="13"/>
      <c r="J13" s="13">
        <v>7.59</v>
      </c>
      <c r="K13" s="13">
        <f t="shared" si="0"/>
        <v>7.59</v>
      </c>
      <c r="L13" s="12">
        <v>41</v>
      </c>
    </row>
    <row r="14" spans="2:12" ht="30" customHeight="1" x14ac:dyDescent="0.3">
      <c r="B14" s="12">
        <v>11</v>
      </c>
      <c r="C14" s="12">
        <v>7</v>
      </c>
      <c r="D14" s="25" t="s">
        <v>24</v>
      </c>
      <c r="E14" s="25" t="s">
        <v>57</v>
      </c>
      <c r="F14" s="22"/>
      <c r="G14" s="12">
        <v>3</v>
      </c>
      <c r="H14" s="12"/>
      <c r="I14" s="13"/>
      <c r="J14" s="13">
        <v>7.5</v>
      </c>
      <c r="K14" s="13">
        <f t="shared" si="0"/>
        <v>7.5</v>
      </c>
      <c r="L14" s="12">
        <v>40</v>
      </c>
    </row>
    <row r="15" spans="2:12" ht="30" customHeight="1" x14ac:dyDescent="0.3">
      <c r="B15" s="12">
        <v>12</v>
      </c>
      <c r="C15" s="12">
        <v>22</v>
      </c>
      <c r="D15" s="25" t="s">
        <v>73</v>
      </c>
      <c r="E15" s="25" t="s">
        <v>87</v>
      </c>
      <c r="F15" s="25"/>
      <c r="G15" s="12">
        <v>4</v>
      </c>
      <c r="H15" s="12">
        <v>1</v>
      </c>
      <c r="I15" s="13"/>
      <c r="J15" s="13">
        <v>7.55</v>
      </c>
      <c r="K15" s="13">
        <f t="shared" si="0"/>
        <v>7.3</v>
      </c>
      <c r="L15" s="12">
        <v>39</v>
      </c>
    </row>
    <row r="16" spans="2:12" ht="30" customHeight="1" x14ac:dyDescent="0.3">
      <c r="B16" s="12">
        <v>13</v>
      </c>
      <c r="C16" s="12">
        <v>10</v>
      </c>
      <c r="D16" s="25" t="s">
        <v>44</v>
      </c>
      <c r="E16" s="11" t="s">
        <v>45</v>
      </c>
      <c r="F16" s="10"/>
      <c r="G16" s="12">
        <v>5</v>
      </c>
      <c r="H16" s="12"/>
      <c r="I16" s="13"/>
      <c r="J16" s="13">
        <v>7.16</v>
      </c>
      <c r="K16" s="13">
        <f t="shared" si="0"/>
        <v>7.16</v>
      </c>
      <c r="L16" s="12">
        <v>38</v>
      </c>
    </row>
    <row r="17" spans="2:12" ht="30" customHeight="1" x14ac:dyDescent="0.3">
      <c r="B17" s="12">
        <v>14</v>
      </c>
      <c r="C17" s="12">
        <v>11</v>
      </c>
      <c r="D17" s="25" t="s">
        <v>20</v>
      </c>
      <c r="E17" s="25" t="s">
        <v>21</v>
      </c>
      <c r="F17" s="22"/>
      <c r="G17" s="12">
        <v>2</v>
      </c>
      <c r="H17" s="12"/>
      <c r="I17" s="13"/>
      <c r="J17" s="13">
        <v>4.6399999999999997</v>
      </c>
      <c r="K17" s="13">
        <f t="shared" si="0"/>
        <v>4.6399999999999997</v>
      </c>
      <c r="L17" s="12">
        <v>37</v>
      </c>
    </row>
    <row r="18" spans="2:12" ht="30" customHeight="1" x14ac:dyDescent="0.3">
      <c r="B18" s="12">
        <v>15</v>
      </c>
      <c r="C18" s="12">
        <v>19</v>
      </c>
      <c r="D18" s="25" t="s">
        <v>76</v>
      </c>
      <c r="E18" s="25" t="s">
        <v>36</v>
      </c>
      <c r="F18" s="22"/>
      <c r="G18" s="12">
        <v>2</v>
      </c>
      <c r="H18" s="12"/>
      <c r="I18" s="13"/>
      <c r="J18" s="13">
        <v>3.89</v>
      </c>
      <c r="K18" s="13">
        <f t="shared" si="0"/>
        <v>3.89</v>
      </c>
      <c r="L18" s="12">
        <v>36</v>
      </c>
    </row>
    <row r="19" spans="2:12" ht="30" customHeight="1" x14ac:dyDescent="0.3">
      <c r="B19" s="12">
        <v>16</v>
      </c>
      <c r="C19" s="12">
        <v>12</v>
      </c>
      <c r="D19" s="25" t="s">
        <v>80</v>
      </c>
      <c r="E19" s="25" t="s">
        <v>41</v>
      </c>
      <c r="F19" s="22"/>
      <c r="G19" s="12">
        <v>2</v>
      </c>
      <c r="H19" s="12"/>
      <c r="I19" s="13"/>
      <c r="J19" s="13">
        <v>3.62</v>
      </c>
      <c r="K19" s="13">
        <f t="shared" si="0"/>
        <v>3.62</v>
      </c>
      <c r="L19" s="12">
        <v>35</v>
      </c>
    </row>
    <row r="20" spans="2:12" ht="30" customHeight="1" x14ac:dyDescent="0.3">
      <c r="B20" s="12">
        <v>17</v>
      </c>
      <c r="C20" s="12">
        <v>17</v>
      </c>
      <c r="D20" s="25" t="s">
        <v>25</v>
      </c>
      <c r="E20" s="25" t="s">
        <v>70</v>
      </c>
      <c r="F20" s="22"/>
      <c r="G20" s="12">
        <v>1</v>
      </c>
      <c r="H20" s="12"/>
      <c r="I20" s="13"/>
      <c r="J20" s="13">
        <v>3.24</v>
      </c>
      <c r="K20" s="13">
        <f t="shared" si="0"/>
        <v>3.24</v>
      </c>
      <c r="L20" s="12">
        <v>34</v>
      </c>
    </row>
    <row r="21" spans="2:12" ht="30" customHeight="1" x14ac:dyDescent="0.3">
      <c r="B21" s="12">
        <v>18</v>
      </c>
      <c r="C21" s="12">
        <v>18</v>
      </c>
      <c r="D21" s="25" t="s">
        <v>42</v>
      </c>
      <c r="E21" s="25" t="s">
        <v>64</v>
      </c>
      <c r="F21" s="22"/>
      <c r="G21" s="12">
        <v>2</v>
      </c>
      <c r="H21" s="12"/>
      <c r="I21" s="13"/>
      <c r="J21" s="13">
        <v>3.07</v>
      </c>
      <c r="K21" s="13">
        <f t="shared" si="0"/>
        <v>3.07</v>
      </c>
      <c r="L21" s="12">
        <v>33</v>
      </c>
    </row>
    <row r="22" spans="2:12" ht="25" customHeight="1" x14ac:dyDescent="0.3">
      <c r="B22" s="12">
        <v>19</v>
      </c>
      <c r="C22" s="12">
        <v>21</v>
      </c>
      <c r="D22" s="25" t="s">
        <v>71</v>
      </c>
      <c r="E22" s="25" t="s">
        <v>72</v>
      </c>
      <c r="F22" s="22"/>
      <c r="G22" s="12">
        <v>2</v>
      </c>
      <c r="H22" s="12"/>
      <c r="I22" s="13"/>
      <c r="J22" s="13">
        <v>2.16</v>
      </c>
      <c r="K22" s="13">
        <f t="shared" si="0"/>
        <v>2.16</v>
      </c>
      <c r="L22" s="12">
        <v>32</v>
      </c>
    </row>
    <row r="23" spans="2:12" ht="25" customHeight="1" x14ac:dyDescent="0.3">
      <c r="B23" s="12">
        <v>20</v>
      </c>
      <c r="C23" s="12">
        <v>1</v>
      </c>
      <c r="D23" s="25" t="s">
        <v>68</v>
      </c>
      <c r="E23" s="25" t="s">
        <v>69</v>
      </c>
      <c r="F23" s="22"/>
      <c r="G23" s="12">
        <v>0</v>
      </c>
      <c r="H23" s="12"/>
      <c r="I23" s="13"/>
      <c r="J23" s="13">
        <v>0</v>
      </c>
      <c r="K23" s="13">
        <f t="shared" si="0"/>
        <v>0</v>
      </c>
      <c r="L23" s="12">
        <v>22</v>
      </c>
    </row>
    <row r="24" spans="2:12" ht="25" customHeight="1" x14ac:dyDescent="0.3">
      <c r="B24" s="12">
        <v>21</v>
      </c>
      <c r="C24" s="12">
        <v>4</v>
      </c>
      <c r="D24" s="25" t="s">
        <v>27</v>
      </c>
      <c r="E24" s="25" t="s">
        <v>28</v>
      </c>
      <c r="F24" s="22"/>
      <c r="G24" s="12">
        <v>0</v>
      </c>
      <c r="H24" s="12"/>
      <c r="I24" s="13"/>
      <c r="J24" s="13">
        <v>0</v>
      </c>
      <c r="K24" s="13">
        <f t="shared" si="0"/>
        <v>0</v>
      </c>
      <c r="L24" s="12">
        <v>22</v>
      </c>
    </row>
    <row r="25" spans="2:12" ht="25" customHeight="1" x14ac:dyDescent="0.3">
      <c r="B25" s="12">
        <v>22</v>
      </c>
      <c r="C25" s="12">
        <v>13</v>
      </c>
      <c r="D25" s="25" t="s">
        <v>46</v>
      </c>
      <c r="E25" s="26" t="s">
        <v>65</v>
      </c>
      <c r="F25" s="22"/>
      <c r="G25" s="12">
        <v>0</v>
      </c>
      <c r="H25" s="12"/>
      <c r="I25" s="13"/>
      <c r="J25" s="13">
        <v>0</v>
      </c>
      <c r="K25" s="13">
        <f t="shared" si="0"/>
        <v>0</v>
      </c>
      <c r="L25" s="12">
        <v>22</v>
      </c>
    </row>
    <row r="26" spans="2:12" ht="25" customHeight="1" x14ac:dyDescent="0.3">
      <c r="B26" s="12">
        <v>23</v>
      </c>
      <c r="C26" s="12">
        <v>15</v>
      </c>
      <c r="D26" s="25" t="s">
        <v>29</v>
      </c>
      <c r="E26" s="25" t="s">
        <v>43</v>
      </c>
      <c r="F26" s="22"/>
      <c r="G26" s="12">
        <v>0</v>
      </c>
      <c r="H26" s="12"/>
      <c r="I26" s="13"/>
      <c r="J26" s="13">
        <v>0</v>
      </c>
      <c r="K26" s="13">
        <f t="shared" si="0"/>
        <v>0</v>
      </c>
      <c r="L26" s="12">
        <v>22</v>
      </c>
    </row>
    <row r="27" spans="2:12" ht="25" customHeight="1" x14ac:dyDescent="0.3">
      <c r="B27" s="12">
        <v>24</v>
      </c>
      <c r="C27" s="12">
        <v>25</v>
      </c>
      <c r="D27" s="25" t="s">
        <v>85</v>
      </c>
      <c r="E27" s="25" t="s">
        <v>86</v>
      </c>
      <c r="F27" s="10"/>
      <c r="G27" s="12">
        <v>0</v>
      </c>
      <c r="H27" s="12"/>
      <c r="I27" s="13"/>
      <c r="J27" s="13">
        <v>0</v>
      </c>
      <c r="K27" s="13">
        <f t="shared" si="0"/>
        <v>0</v>
      </c>
      <c r="L27" s="12">
        <v>22</v>
      </c>
    </row>
    <row r="28" spans="2:12" ht="25" customHeight="1" x14ac:dyDescent="0.3">
      <c r="B28" s="12">
        <v>25</v>
      </c>
      <c r="C28" s="12">
        <v>8</v>
      </c>
      <c r="D28" s="25" t="s">
        <v>79</v>
      </c>
      <c r="E28" s="25" t="s">
        <v>30</v>
      </c>
      <c r="F28" s="22"/>
      <c r="G28" s="12"/>
      <c r="H28" s="12"/>
      <c r="I28" s="13"/>
      <c r="J28" s="13"/>
      <c r="K28" s="13">
        <f t="shared" si="0"/>
        <v>0</v>
      </c>
      <c r="L28" s="12"/>
    </row>
    <row r="29" spans="2:12" ht="25" customHeight="1" x14ac:dyDescent="0.3">
      <c r="B29" s="12">
        <v>26</v>
      </c>
      <c r="C29" s="12">
        <v>24</v>
      </c>
      <c r="D29" s="25" t="s">
        <v>74</v>
      </c>
      <c r="E29" s="25" t="s">
        <v>75</v>
      </c>
      <c r="F29" s="22"/>
      <c r="G29" s="12"/>
      <c r="H29" s="12"/>
      <c r="I29" s="13"/>
      <c r="J29" s="13"/>
      <c r="K29" s="13">
        <f t="shared" si="0"/>
        <v>0</v>
      </c>
      <c r="L29" s="12"/>
    </row>
    <row r="30" spans="2:12" ht="25" customHeight="1" x14ac:dyDescent="0.3">
      <c r="B30" s="12">
        <v>27</v>
      </c>
      <c r="C30" s="12"/>
      <c r="D30" s="25"/>
      <c r="E30" s="25"/>
      <c r="F30" s="10"/>
      <c r="G30" s="12"/>
      <c r="H30" s="12"/>
      <c r="I30" s="13"/>
      <c r="J30" s="13"/>
      <c r="K30" s="13">
        <f t="shared" ref="K30:K38" si="1">J30-(H30*0.25)</f>
        <v>0</v>
      </c>
      <c r="L30" s="12"/>
    </row>
    <row r="31" spans="2:12" ht="30" customHeight="1" x14ac:dyDescent="0.3">
      <c r="B31" s="12">
        <v>28</v>
      </c>
      <c r="C31" s="12"/>
      <c r="D31" s="25"/>
      <c r="E31" s="25"/>
      <c r="F31" s="10"/>
      <c r="G31" s="12"/>
      <c r="H31" s="12"/>
      <c r="I31" s="12"/>
      <c r="J31" s="12"/>
      <c r="K31" s="13">
        <f t="shared" si="1"/>
        <v>0</v>
      </c>
      <c r="L31" s="12"/>
    </row>
    <row r="32" spans="2:12" ht="30" customHeight="1" x14ac:dyDescent="0.3">
      <c r="B32" s="12">
        <v>29</v>
      </c>
      <c r="C32" s="12"/>
      <c r="D32" s="25"/>
      <c r="E32" s="25"/>
      <c r="F32" s="22"/>
      <c r="G32" s="12"/>
      <c r="H32" s="12"/>
      <c r="I32" s="13"/>
      <c r="J32" s="13"/>
      <c r="K32" s="13">
        <f t="shared" si="1"/>
        <v>0</v>
      </c>
      <c r="L32" s="12"/>
    </row>
    <row r="33" spans="2:12" ht="30" customHeight="1" x14ac:dyDescent="0.3">
      <c r="B33" s="12">
        <v>30</v>
      </c>
      <c r="C33" s="12"/>
      <c r="D33" s="25"/>
      <c r="E33" s="25"/>
      <c r="F33" s="22"/>
      <c r="G33" s="12"/>
      <c r="H33" s="12"/>
      <c r="I33" s="13"/>
      <c r="J33" s="13"/>
      <c r="K33" s="13">
        <f t="shared" si="1"/>
        <v>0</v>
      </c>
      <c r="L33" s="12"/>
    </row>
    <row r="34" spans="2:12" ht="30" customHeight="1" x14ac:dyDescent="0.3">
      <c r="B34" s="12">
        <v>31</v>
      </c>
      <c r="C34" s="12"/>
      <c r="D34" s="25"/>
      <c r="E34" s="25"/>
      <c r="F34" s="22"/>
      <c r="G34" s="12"/>
      <c r="H34" s="12"/>
      <c r="I34" s="13"/>
      <c r="J34" s="13"/>
      <c r="K34" s="13">
        <f t="shared" si="1"/>
        <v>0</v>
      </c>
      <c r="L34" s="12"/>
    </row>
    <row r="35" spans="2:12" ht="30" customHeight="1" x14ac:dyDescent="0.3">
      <c r="B35" s="12">
        <v>32</v>
      </c>
      <c r="C35" s="12"/>
      <c r="D35" s="25"/>
      <c r="E35" s="25"/>
      <c r="F35" s="22"/>
      <c r="G35" s="12"/>
      <c r="H35" s="12"/>
      <c r="I35" s="13"/>
      <c r="J35" s="13"/>
      <c r="K35" s="13">
        <f t="shared" si="1"/>
        <v>0</v>
      </c>
      <c r="L35" s="12"/>
    </row>
    <row r="36" spans="2:12" ht="30" customHeight="1" x14ac:dyDescent="0.3">
      <c r="B36" s="12">
        <v>33</v>
      </c>
      <c r="C36" s="12"/>
      <c r="D36" s="25"/>
      <c r="E36" s="25"/>
      <c r="F36" s="22"/>
      <c r="G36" s="12"/>
      <c r="H36" s="12"/>
      <c r="I36" s="13"/>
      <c r="J36" s="13"/>
      <c r="K36" s="13">
        <f t="shared" si="1"/>
        <v>0</v>
      </c>
      <c r="L36" s="12"/>
    </row>
    <row r="37" spans="2:12" ht="30" customHeight="1" x14ac:dyDescent="0.3">
      <c r="B37" s="12">
        <v>34</v>
      </c>
      <c r="C37" s="12"/>
      <c r="D37" s="25"/>
      <c r="E37" s="25"/>
      <c r="F37" s="22"/>
      <c r="G37" s="12"/>
      <c r="H37" s="12"/>
      <c r="I37" s="13"/>
      <c r="J37" s="13"/>
      <c r="K37" s="13">
        <f t="shared" si="1"/>
        <v>0</v>
      </c>
      <c r="L37" s="12"/>
    </row>
    <row r="38" spans="2:12" ht="15" customHeight="1" x14ac:dyDescent="0.3">
      <c r="B38" s="12">
        <v>35</v>
      </c>
      <c r="C38" s="12"/>
      <c r="D38" s="25"/>
      <c r="E38" s="25"/>
      <c r="F38" s="22"/>
      <c r="G38" s="12"/>
      <c r="H38" s="12"/>
      <c r="I38" s="13"/>
      <c r="J38" s="13"/>
      <c r="K38" s="13">
        <f t="shared" si="1"/>
        <v>0</v>
      </c>
      <c r="L38" s="12"/>
    </row>
    <row r="39" spans="2:12" ht="15" customHeight="1" x14ac:dyDescent="0.3">
      <c r="I39" s="5"/>
      <c r="J39" s="5"/>
      <c r="K39" s="5"/>
    </row>
    <row r="40" spans="2:12" ht="15" customHeight="1" x14ac:dyDescent="0.3">
      <c r="I40" s="5"/>
      <c r="J40" s="5"/>
      <c r="K40" s="5"/>
    </row>
    <row r="41" spans="2:12" ht="15" customHeight="1" x14ac:dyDescent="0.3">
      <c r="I41" s="5"/>
      <c r="J41" s="5"/>
      <c r="K41" s="5"/>
    </row>
    <row r="42" spans="2:12" ht="15" customHeight="1" x14ac:dyDescent="0.3">
      <c r="I42" s="5"/>
      <c r="J42" s="5"/>
      <c r="K42" s="5"/>
    </row>
    <row r="43" spans="2:12" ht="15" customHeight="1" x14ac:dyDescent="0.3">
      <c r="I43" s="5"/>
      <c r="J43" s="5"/>
      <c r="K43" s="5"/>
    </row>
    <row r="44" spans="2:12" ht="15" customHeight="1" x14ac:dyDescent="0.3">
      <c r="I44" s="5"/>
      <c r="J44" s="5"/>
      <c r="K44" s="5"/>
    </row>
    <row r="45" spans="2:12" ht="15" customHeight="1" x14ac:dyDescent="0.3">
      <c r="I45" s="5"/>
      <c r="J45" s="5"/>
      <c r="K45" s="5"/>
    </row>
    <row r="46" spans="2:12" ht="15" customHeight="1" x14ac:dyDescent="0.3">
      <c r="I46" s="5"/>
      <c r="J46" s="5"/>
      <c r="K46" s="5"/>
    </row>
    <row r="47" spans="2:12" ht="15" customHeight="1" x14ac:dyDescent="0.3">
      <c r="I47" s="5"/>
      <c r="J47" s="5"/>
      <c r="K47" s="5"/>
    </row>
    <row r="48" spans="2:12" ht="15" customHeight="1" x14ac:dyDescent="0.3">
      <c r="I48" s="5"/>
      <c r="J48" s="5"/>
      <c r="K48" s="5"/>
    </row>
    <row r="49" spans="9:11" ht="15" customHeight="1" x14ac:dyDescent="0.3">
      <c r="I49" s="5"/>
      <c r="J49" s="5"/>
      <c r="K49" s="5"/>
    </row>
    <row r="50" spans="9:11" ht="15" customHeight="1" x14ac:dyDescent="0.3">
      <c r="I50" s="5"/>
      <c r="J50" s="5"/>
      <c r="K50" s="5"/>
    </row>
    <row r="51" spans="9:11" ht="15" customHeight="1" x14ac:dyDescent="0.3">
      <c r="I51" s="5"/>
      <c r="J51" s="5"/>
      <c r="K51" s="5"/>
    </row>
    <row r="52" spans="9:11" ht="15" customHeight="1" x14ac:dyDescent="0.3">
      <c r="I52" s="5"/>
      <c r="J52" s="5"/>
      <c r="K52" s="5"/>
    </row>
    <row r="53" spans="9:11" ht="15" customHeight="1" x14ac:dyDescent="0.3">
      <c r="I53" s="5"/>
      <c r="J53" s="5"/>
      <c r="K53" s="5"/>
    </row>
    <row r="54" spans="9:11" ht="15" customHeight="1" x14ac:dyDescent="0.3">
      <c r="I54" s="5"/>
      <c r="J54" s="5"/>
      <c r="K54" s="5"/>
    </row>
    <row r="55" spans="9:11" ht="15" customHeight="1" x14ac:dyDescent="0.3">
      <c r="I55" s="5"/>
      <c r="J55" s="5"/>
      <c r="K55" s="5"/>
    </row>
    <row r="56" spans="9:11" ht="15" customHeight="1" x14ac:dyDescent="0.3">
      <c r="I56" s="5"/>
      <c r="J56" s="5"/>
      <c r="K56" s="5"/>
    </row>
    <row r="57" spans="9:11" ht="15" customHeight="1" x14ac:dyDescent="0.3">
      <c r="I57" s="5"/>
      <c r="J57" s="5"/>
      <c r="K57" s="5"/>
    </row>
    <row r="58" spans="9:11" ht="15" customHeight="1" x14ac:dyDescent="0.3">
      <c r="I58" s="5"/>
      <c r="J58" s="5"/>
      <c r="K58" s="5"/>
    </row>
    <row r="59" spans="9:11" ht="15" customHeight="1" x14ac:dyDescent="0.3">
      <c r="I59" s="5"/>
      <c r="J59" s="5"/>
      <c r="K59" s="5"/>
    </row>
    <row r="60" spans="9:11" ht="15" customHeight="1" x14ac:dyDescent="0.3">
      <c r="I60" s="5"/>
      <c r="J60" s="5"/>
      <c r="K60" s="5"/>
    </row>
    <row r="61" spans="9:11" ht="15" customHeight="1" x14ac:dyDescent="0.3">
      <c r="I61" s="5"/>
      <c r="J61" s="5"/>
      <c r="K61" s="5"/>
    </row>
    <row r="62" spans="9:11" ht="15" customHeight="1" x14ac:dyDescent="0.3">
      <c r="I62" s="5"/>
      <c r="J62" s="5"/>
      <c r="K62" s="5"/>
    </row>
    <row r="63" spans="9:11" ht="15" customHeight="1" x14ac:dyDescent="0.3">
      <c r="I63" s="5"/>
      <c r="J63" s="5"/>
      <c r="K63" s="5"/>
    </row>
  </sheetData>
  <sortState xmlns:xlrd2="http://schemas.microsoft.com/office/spreadsheetml/2017/richdata2" ref="B4:K27">
    <sortCondition descending="1" ref="K4:K27"/>
  </sortState>
  <mergeCells count="3">
    <mergeCell ref="K2:L2"/>
    <mergeCell ref="B1:L1"/>
    <mergeCell ref="C2:I2"/>
  </mergeCells>
  <pageMargins left="0.7" right="0.7" top="0.75" bottom="0.75" header="0.3" footer="0.3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5"/>
  <sheetViews>
    <sheetView tabSelected="1" topLeftCell="A13" workbookViewId="0">
      <selection activeCell="A35" sqref="A35"/>
    </sheetView>
  </sheetViews>
  <sheetFormatPr defaultRowHeight="14.5" x14ac:dyDescent="0.35"/>
  <cols>
    <col min="1" max="1" width="5.90625" bestFit="1" customWidth="1"/>
    <col min="2" max="2" width="5.1796875" hidden="1" customWidth="1"/>
    <col min="3" max="4" width="16.26953125" bestFit="1" customWidth="1"/>
    <col min="5" max="5" width="9.7265625" bestFit="1" customWidth="1"/>
    <col min="6" max="6" width="10.6328125" bestFit="1" customWidth="1"/>
    <col min="7" max="7" width="13.26953125" bestFit="1" customWidth="1"/>
    <col min="8" max="8" width="5.7265625" bestFit="1" customWidth="1"/>
    <col min="9" max="9" width="7.26953125" customWidth="1"/>
    <col min="10" max="10" width="11.36328125" style="20" bestFit="1" customWidth="1"/>
    <col min="11" max="11" width="12" customWidth="1"/>
    <col min="12" max="12" width="7" style="20" bestFit="1" customWidth="1"/>
    <col min="13" max="13" width="10.36328125" style="20" bestFit="1" customWidth="1"/>
    <col min="14" max="14" width="13.81640625" customWidth="1"/>
    <col min="15" max="15" width="12.36328125" bestFit="1" customWidth="1"/>
    <col min="16" max="16" width="11.36328125" bestFit="1" customWidth="1"/>
    <col min="17" max="17" width="10.26953125" bestFit="1" customWidth="1"/>
    <col min="18" max="18" width="11" bestFit="1" customWidth="1"/>
    <col min="19" max="19" width="12.36328125" bestFit="1" customWidth="1"/>
    <col min="20" max="20" width="14.81640625" bestFit="1" customWidth="1"/>
  </cols>
  <sheetData>
    <row r="1" spans="1:20" ht="22.5" x14ac:dyDescent="0.4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45.5" x14ac:dyDescent="0.35">
      <c r="A2" s="7" t="s">
        <v>2</v>
      </c>
      <c r="B2" s="7" t="s">
        <v>15</v>
      </c>
      <c r="C2" s="7" t="s">
        <v>12</v>
      </c>
      <c r="D2" s="7" t="s">
        <v>13</v>
      </c>
      <c r="E2" s="8" t="s">
        <v>14</v>
      </c>
      <c r="F2" s="7" t="s">
        <v>9</v>
      </c>
      <c r="G2" s="7" t="s">
        <v>10</v>
      </c>
      <c r="H2" s="7" t="s">
        <v>11</v>
      </c>
      <c r="I2" s="7" t="s">
        <v>56</v>
      </c>
      <c r="J2" s="7" t="s">
        <v>47</v>
      </c>
      <c r="K2" s="7" t="s">
        <v>81</v>
      </c>
      <c r="L2" s="7" t="s">
        <v>48</v>
      </c>
      <c r="M2" s="7" t="s">
        <v>49</v>
      </c>
      <c r="N2" s="7" t="s">
        <v>50</v>
      </c>
      <c r="O2" s="7" t="s">
        <v>51</v>
      </c>
      <c r="P2" s="7" t="s">
        <v>52</v>
      </c>
      <c r="Q2" s="7" t="s">
        <v>53</v>
      </c>
      <c r="R2" s="7" t="s">
        <v>54</v>
      </c>
      <c r="S2" s="7" t="s">
        <v>55</v>
      </c>
      <c r="T2" s="7"/>
    </row>
    <row r="3" spans="1:20" x14ac:dyDescent="0.35">
      <c r="A3" s="4">
        <v>1</v>
      </c>
      <c r="B3" s="4">
        <v>5</v>
      </c>
      <c r="C3" s="19" t="s">
        <v>22</v>
      </c>
      <c r="D3" s="19" t="s">
        <v>23</v>
      </c>
      <c r="E3" s="6"/>
      <c r="F3" s="4" t="str">
        <f t="shared" ref="F3:F35" si="0">IF(G3&gt;8,"Yes","No")</f>
        <v>No</v>
      </c>
      <c r="G3" s="4">
        <f t="shared" ref="G3:G35" si="1">COUNT(I3:T3)</f>
        <v>4</v>
      </c>
      <c r="H3" s="4">
        <f t="shared" ref="H3:H34" si="2">SUM(I3:S3)</f>
        <v>185</v>
      </c>
      <c r="I3" s="12">
        <v>47</v>
      </c>
      <c r="J3" s="4">
        <v>44</v>
      </c>
      <c r="K3" s="4">
        <v>47</v>
      </c>
      <c r="L3" s="4">
        <v>47</v>
      </c>
      <c r="M3" s="18" t="str">
        <f>IFERROR(VLOOKUP(#REF!,Crooked20,3,FALSE),"")</f>
        <v/>
      </c>
      <c r="N3" s="18" t="str">
        <f>IFERROR(VLOOKUP(#REF!,WhChain20,4,FALSE),"")</f>
        <v/>
      </c>
      <c r="O3" s="18" t="str">
        <f>IFERROR(VLOOKUP(#REF!,Kiss2020,4,FALSE),"")</f>
        <v/>
      </c>
      <c r="P3" s="18" t="str">
        <f>IFERROR(VLOOKUP(#REF!,Istok,4,FALSE),"")</f>
        <v/>
      </c>
      <c r="Q3" s="18" t="str">
        <f>IFERROR(VLOOKUP(#REF!,Reedy2,4,FALSE),"")</f>
        <v/>
      </c>
      <c r="R3" s="18" t="str">
        <f>IFERROR(VLOOKUP(#REF!,Arbuckle2,4,FALSE),"")</f>
        <v/>
      </c>
      <c r="S3" s="18" t="str">
        <f>IFERROR(VLOOKUP(#REF!,Kiss,4,FALSE),"")</f>
        <v/>
      </c>
      <c r="T3" s="18" t="str">
        <f>IFERROR(VLOOKUP(#REF!,WHC,4,FALSE),"")</f>
        <v/>
      </c>
    </row>
    <row r="4" spans="1:20" x14ac:dyDescent="0.35">
      <c r="A4" s="4">
        <v>2</v>
      </c>
      <c r="B4" s="4">
        <v>20</v>
      </c>
      <c r="C4" s="19" t="s">
        <v>18</v>
      </c>
      <c r="D4" s="19" t="s">
        <v>19</v>
      </c>
      <c r="E4" s="10"/>
      <c r="F4" s="4" t="str">
        <f t="shared" si="0"/>
        <v>No</v>
      </c>
      <c r="G4" s="4">
        <f t="shared" si="1"/>
        <v>4</v>
      </c>
      <c r="H4" s="4">
        <f t="shared" si="2"/>
        <v>184</v>
      </c>
      <c r="I4" s="12">
        <v>49</v>
      </c>
      <c r="J4" s="4">
        <v>42</v>
      </c>
      <c r="K4" s="4">
        <v>48</v>
      </c>
      <c r="L4" s="4">
        <v>45</v>
      </c>
      <c r="M4" s="18" t="str">
        <f>IFERROR(VLOOKUP(#REF!,Crooked20,3,FALSE),"")</f>
        <v/>
      </c>
      <c r="N4" s="18" t="str">
        <f>IFERROR(VLOOKUP(#REF!,WhChain20,4,FALSE),"")</f>
        <v/>
      </c>
      <c r="O4" s="18" t="str">
        <f>IFERROR(VLOOKUP(#REF!,Kiss2020,4,FALSE),"")</f>
        <v/>
      </c>
      <c r="P4" s="18" t="str">
        <f>IFERROR(VLOOKUP(#REF!,Istok,4,FALSE),"")</f>
        <v/>
      </c>
      <c r="Q4" s="18" t="str">
        <f>IFERROR(VLOOKUP(#REF!,Reedy2,4,FALSE),"")</f>
        <v/>
      </c>
      <c r="R4" s="18" t="str">
        <f>IFERROR(VLOOKUP(#REF!,Arbuckle2,4,FALSE),"")</f>
        <v/>
      </c>
      <c r="S4" s="18" t="str">
        <f>IFERROR(VLOOKUP(#REF!,Kiss,4,FALSE),"")</f>
        <v/>
      </c>
      <c r="T4" s="18" t="str">
        <f>IFERROR(VLOOKUP(#REF!,WHC,4,FALSE),"")</f>
        <v/>
      </c>
    </row>
    <row r="5" spans="1:20" x14ac:dyDescent="0.35">
      <c r="A5" s="4">
        <v>3</v>
      </c>
      <c r="B5" s="4">
        <v>14</v>
      </c>
      <c r="C5" s="19" t="s">
        <v>17</v>
      </c>
      <c r="D5" s="19" t="s">
        <v>66</v>
      </c>
      <c r="E5" s="6"/>
      <c r="F5" s="4" t="str">
        <f t="shared" si="0"/>
        <v>No</v>
      </c>
      <c r="G5" s="4">
        <f t="shared" si="1"/>
        <v>4</v>
      </c>
      <c r="H5" s="4">
        <f t="shared" si="2"/>
        <v>183</v>
      </c>
      <c r="I5" s="12">
        <v>50</v>
      </c>
      <c r="J5" s="4">
        <v>47</v>
      </c>
      <c r="K5" s="4">
        <v>45</v>
      </c>
      <c r="L5" s="4">
        <v>41</v>
      </c>
      <c r="M5" s="18" t="str">
        <f>IFERROR(VLOOKUP(#REF!,Crooked20,3,FALSE),"")</f>
        <v/>
      </c>
      <c r="N5" s="18" t="str">
        <f>IFERROR(VLOOKUP(#REF!,WhChain20,4,FALSE),"")</f>
        <v/>
      </c>
      <c r="O5" s="18" t="str">
        <f>IFERROR(VLOOKUP(#REF!,Kiss2020,4,FALSE),"")</f>
        <v/>
      </c>
      <c r="P5" s="18" t="str">
        <f>IFERROR(VLOOKUP(#REF!,Istok,4,FALSE),"")</f>
        <v/>
      </c>
      <c r="Q5" s="18" t="str">
        <f>IFERROR(VLOOKUP(#REF!,Reedy2,4,FALSE),"")</f>
        <v/>
      </c>
      <c r="R5" s="18" t="str">
        <f>IFERROR(VLOOKUP(#REF!,Arbuckle2,4,FALSE),"")</f>
        <v/>
      </c>
      <c r="S5" s="18" t="str">
        <f>IFERROR(VLOOKUP(#REF!,Kiss,4,FALSE),"")</f>
        <v/>
      </c>
      <c r="T5" s="18" t="str">
        <f>IFERROR(VLOOKUP(#REF!,WHC,4,FALSE),"")</f>
        <v/>
      </c>
    </row>
    <row r="6" spans="1:20" x14ac:dyDescent="0.35">
      <c r="A6" s="4">
        <v>4</v>
      </c>
      <c r="B6" s="4">
        <v>3</v>
      </c>
      <c r="C6" s="19" t="s">
        <v>61</v>
      </c>
      <c r="D6" s="19" t="s">
        <v>62</v>
      </c>
      <c r="E6" s="6"/>
      <c r="F6" s="4" t="str">
        <f t="shared" si="0"/>
        <v>No</v>
      </c>
      <c r="G6" s="4">
        <f t="shared" si="1"/>
        <v>4</v>
      </c>
      <c r="H6" s="4">
        <f t="shared" si="2"/>
        <v>177</v>
      </c>
      <c r="I6" s="12">
        <v>38</v>
      </c>
      <c r="J6" s="4">
        <v>52</v>
      </c>
      <c r="K6" s="4">
        <v>35</v>
      </c>
      <c r="L6" s="4">
        <v>52</v>
      </c>
      <c r="M6" s="18" t="str">
        <f>IFERROR(VLOOKUP(#REF!,Crooked20,3,FALSE),"")</f>
        <v/>
      </c>
      <c r="N6" s="18" t="str">
        <f>IFERROR(VLOOKUP(#REF!,WhChain20,4,FALSE),"")</f>
        <v/>
      </c>
      <c r="O6" s="18"/>
      <c r="P6" s="18" t="str">
        <f>IFERROR(VLOOKUP(#REF!,Istok,4,FALSE),"")</f>
        <v/>
      </c>
      <c r="Q6" s="18" t="str">
        <f>IFERROR(VLOOKUP(#REF!,Reedy2,4,FALSE),"")</f>
        <v/>
      </c>
      <c r="R6" s="18" t="str">
        <f>IFERROR(VLOOKUP(#REF!,Arbuckle2,4,FALSE),"")</f>
        <v/>
      </c>
      <c r="S6" s="18" t="str">
        <f>IFERROR(VLOOKUP(#REF!,Kiss,4,FALSE),"")</f>
        <v/>
      </c>
      <c r="T6" s="18" t="str">
        <f>IFERROR(VLOOKUP(#REF!,WHC,4,FALSE),"")</f>
        <v/>
      </c>
    </row>
    <row r="7" spans="1:20" x14ac:dyDescent="0.35">
      <c r="A7" s="4">
        <v>5</v>
      </c>
      <c r="B7" s="4">
        <v>7</v>
      </c>
      <c r="C7" s="19" t="s">
        <v>24</v>
      </c>
      <c r="D7" s="19" t="s">
        <v>57</v>
      </c>
      <c r="E7" s="6"/>
      <c r="F7" s="4" t="str">
        <f t="shared" si="0"/>
        <v>No</v>
      </c>
      <c r="G7" s="4">
        <f t="shared" si="1"/>
        <v>4</v>
      </c>
      <c r="H7" s="4">
        <f t="shared" si="2"/>
        <v>177</v>
      </c>
      <c r="I7" s="12">
        <v>46</v>
      </c>
      <c r="J7" s="4">
        <v>50</v>
      </c>
      <c r="K7" s="4">
        <v>41</v>
      </c>
      <c r="L7" s="4">
        <v>40</v>
      </c>
      <c r="M7" s="18" t="str">
        <f>IFERROR(VLOOKUP(#REF!,Crooked20,3,FALSE),"")</f>
        <v/>
      </c>
      <c r="N7" s="18" t="str">
        <f>IFERROR(VLOOKUP(#REF!,WhChain20,4,FALSE),"")</f>
        <v/>
      </c>
      <c r="O7" s="18" t="str">
        <f>IFERROR(VLOOKUP(#REF!,Kiss2020,4,FALSE),"")</f>
        <v/>
      </c>
      <c r="P7" s="18" t="str">
        <f>IFERROR(VLOOKUP(#REF!,Istok,4,FALSE),"")</f>
        <v/>
      </c>
      <c r="Q7" s="18"/>
      <c r="R7" s="18" t="str">
        <f>IFERROR(VLOOKUP(#REF!,Arbuckle2,4,FALSE),"")</f>
        <v/>
      </c>
      <c r="S7" s="18" t="str">
        <f>IFERROR(VLOOKUP(#REF!,Kiss,4,FALSE),"")</f>
        <v/>
      </c>
      <c r="T7" s="18" t="str">
        <f>IFERROR(VLOOKUP(#REF!,WHC,4,FALSE),"")</f>
        <v/>
      </c>
    </row>
    <row r="8" spans="1:20" x14ac:dyDescent="0.35">
      <c r="A8" s="4">
        <v>6</v>
      </c>
      <c r="B8" s="4">
        <v>17</v>
      </c>
      <c r="C8" s="19" t="s">
        <v>25</v>
      </c>
      <c r="D8" s="19" t="s">
        <v>26</v>
      </c>
      <c r="E8" s="6"/>
      <c r="F8" s="4" t="str">
        <f t="shared" si="0"/>
        <v>No</v>
      </c>
      <c r="G8" s="4">
        <f t="shared" si="1"/>
        <v>4</v>
      </c>
      <c r="H8" s="4">
        <f t="shared" si="2"/>
        <v>173</v>
      </c>
      <c r="I8" s="12">
        <v>45</v>
      </c>
      <c r="J8" s="4">
        <v>43</v>
      </c>
      <c r="K8" s="4">
        <v>51</v>
      </c>
      <c r="L8" s="4">
        <v>34</v>
      </c>
      <c r="M8" s="18" t="str">
        <f>IFERROR(VLOOKUP(#REF!,Crooked20,3,FALSE),"")</f>
        <v/>
      </c>
      <c r="N8" s="18" t="str">
        <f>IFERROR(VLOOKUP(#REF!,WhChain20,4,FALSE),"")</f>
        <v/>
      </c>
      <c r="O8" s="18" t="str">
        <f>IFERROR(VLOOKUP(#REF!,Kiss2020,4,FALSE),"")</f>
        <v/>
      </c>
      <c r="P8" s="18" t="str">
        <f>IFERROR(VLOOKUP(#REF!,Istok,4,FALSE),"")</f>
        <v/>
      </c>
      <c r="Q8" s="18" t="str">
        <f>IFERROR(VLOOKUP(#REF!,Reedy2,4,FALSE),"")</f>
        <v/>
      </c>
      <c r="R8" s="18" t="str">
        <f>IFERROR(VLOOKUP(#REF!,Arbuckle2,4,FALSE),"")</f>
        <v/>
      </c>
      <c r="S8" s="18" t="str">
        <f>IFERROR(VLOOKUP(#REF!,Kiss,4,FALSE),"")</f>
        <v/>
      </c>
      <c r="T8" s="18" t="str">
        <f>IFERROR(VLOOKUP(#REF!,WHC,4,FALSE),"")</f>
        <v/>
      </c>
    </row>
    <row r="9" spans="1:20" x14ac:dyDescent="0.35">
      <c r="A9" s="4">
        <v>7</v>
      </c>
      <c r="B9" s="4">
        <v>19</v>
      </c>
      <c r="C9" s="19" t="s">
        <v>35</v>
      </c>
      <c r="D9" s="19" t="s">
        <v>36</v>
      </c>
      <c r="E9" s="6"/>
      <c r="F9" s="4" t="str">
        <f t="shared" si="0"/>
        <v>No</v>
      </c>
      <c r="G9" s="4">
        <f t="shared" si="1"/>
        <v>4</v>
      </c>
      <c r="H9" s="4">
        <f t="shared" si="2"/>
        <v>165</v>
      </c>
      <c r="I9" s="12">
        <v>40</v>
      </c>
      <c r="J9" s="4">
        <v>46</v>
      </c>
      <c r="K9" s="4">
        <v>43</v>
      </c>
      <c r="L9" s="4">
        <v>36</v>
      </c>
      <c r="M9" s="18" t="str">
        <f>IFERROR(VLOOKUP(#REF!,Crooked20,3,FALSE),"")</f>
        <v/>
      </c>
      <c r="N9" s="18" t="str">
        <f>IFERROR(VLOOKUP(#REF!,WhChain20,4,FALSE),"")</f>
        <v/>
      </c>
      <c r="O9" s="18" t="str">
        <f>IFERROR(VLOOKUP(#REF!,Kiss2020,4,FALSE),"")</f>
        <v/>
      </c>
      <c r="P9" s="18" t="str">
        <f>IFERROR(VLOOKUP(#REF!,Istok,4,FALSE),"")</f>
        <v/>
      </c>
      <c r="Q9" s="18" t="str">
        <f>IFERROR(VLOOKUP(#REF!,Reedy2,4,FALSE),"")</f>
        <v/>
      </c>
      <c r="R9" s="18" t="str">
        <f>IFERROR(VLOOKUP(#REF!,Arbuckle2,4,FALSE),"")</f>
        <v/>
      </c>
      <c r="S9" s="18" t="str">
        <f>IFERROR(VLOOKUP(#REF!,Kiss,4,FALSE),"")</f>
        <v/>
      </c>
      <c r="T9" s="18" t="str">
        <f>IFERROR(VLOOKUP(#REF!,WHC,4,FALSE),"")</f>
        <v/>
      </c>
    </row>
    <row r="10" spans="1:20" x14ac:dyDescent="0.35">
      <c r="A10" s="4">
        <v>8</v>
      </c>
      <c r="B10" s="4">
        <v>23</v>
      </c>
      <c r="C10" s="19" t="s">
        <v>63</v>
      </c>
      <c r="D10" s="19" t="s">
        <v>38</v>
      </c>
      <c r="E10" s="6"/>
      <c r="F10" s="4" t="str">
        <f t="shared" si="0"/>
        <v>No</v>
      </c>
      <c r="G10" s="4">
        <f t="shared" si="1"/>
        <v>4</v>
      </c>
      <c r="H10" s="4">
        <f t="shared" si="2"/>
        <v>162</v>
      </c>
      <c r="I10" s="12">
        <v>37</v>
      </c>
      <c r="J10" s="4">
        <v>36</v>
      </c>
      <c r="K10" s="4">
        <v>39</v>
      </c>
      <c r="L10" s="4">
        <v>50</v>
      </c>
      <c r="M10" s="18" t="str">
        <f>IFERROR(VLOOKUP(#REF!,Crooked20,3,FALSE),"")</f>
        <v/>
      </c>
      <c r="N10" s="18" t="str">
        <f>IFERROR(VLOOKUP(#REF!,WhChain20,4,FALSE),"")</f>
        <v/>
      </c>
      <c r="O10" s="18" t="str">
        <f>IFERROR(VLOOKUP(#REF!,Kiss2020,4,FALSE),"")</f>
        <v/>
      </c>
      <c r="P10" s="18" t="str">
        <f>IFERROR(VLOOKUP(#REF!,Istok,4,FALSE),"")</f>
        <v/>
      </c>
      <c r="Q10" s="18" t="str">
        <f>IFERROR(VLOOKUP(#REF!,Reedy2,4,FALSE),"")</f>
        <v/>
      </c>
      <c r="R10" s="18" t="str">
        <f>IFERROR(VLOOKUP(#REF!,Arbuckle2,4,FALSE),"")</f>
        <v/>
      </c>
      <c r="S10" s="18"/>
      <c r="T10" s="18" t="str">
        <f>IFERROR(VLOOKUP(#REF!,WHC,4,FALSE),"")</f>
        <v/>
      </c>
    </row>
    <row r="11" spans="1:20" x14ac:dyDescent="0.35">
      <c r="A11" s="4">
        <v>9</v>
      </c>
      <c r="B11" s="4">
        <v>11</v>
      </c>
      <c r="C11" s="19" t="s">
        <v>20</v>
      </c>
      <c r="D11" s="19" t="s">
        <v>21</v>
      </c>
      <c r="E11" s="6"/>
      <c r="F11" s="4" t="str">
        <f t="shared" si="0"/>
        <v>No</v>
      </c>
      <c r="G11" s="4">
        <f t="shared" si="1"/>
        <v>4</v>
      </c>
      <c r="H11" s="4">
        <f t="shared" si="2"/>
        <v>157</v>
      </c>
      <c r="I11" s="12">
        <v>50</v>
      </c>
      <c r="J11" s="4">
        <v>24</v>
      </c>
      <c r="K11" s="4">
        <v>46</v>
      </c>
      <c r="L11" s="4">
        <v>37</v>
      </c>
      <c r="M11" s="18" t="str">
        <f>IFERROR(VLOOKUP(#REF!,Crooked20,3,FALSE),"")</f>
        <v/>
      </c>
      <c r="N11" s="18" t="str">
        <f>IFERROR(VLOOKUP(#REF!,WhChain20,4,FALSE),"")</f>
        <v/>
      </c>
      <c r="O11" s="18" t="str">
        <f>IFERROR(VLOOKUP(#REF!,Kiss2020,4,FALSE),"")</f>
        <v/>
      </c>
      <c r="P11" s="18" t="str">
        <f>IFERROR(VLOOKUP(#REF!,Istok,4,FALSE),"")</f>
        <v/>
      </c>
      <c r="Q11" s="18" t="str">
        <f>IFERROR(VLOOKUP(#REF!,Reedy2,4,FALSE),"")</f>
        <v/>
      </c>
      <c r="R11" s="18" t="str">
        <f>IFERROR(VLOOKUP(#REF!,Arbuckle2,4,FALSE),"")</f>
        <v/>
      </c>
      <c r="S11" s="18" t="str">
        <f>IFERROR(VLOOKUP(#REF!,Kiss,4,FALSE),"")</f>
        <v/>
      </c>
      <c r="T11" s="18" t="str">
        <f>IFERROR(VLOOKUP(#REF!,WHC,4,FALSE),"")</f>
        <v/>
      </c>
    </row>
    <row r="12" spans="1:20" x14ac:dyDescent="0.35">
      <c r="A12" s="4">
        <v>10</v>
      </c>
      <c r="B12" s="4">
        <v>6</v>
      </c>
      <c r="C12" s="19" t="s">
        <v>32</v>
      </c>
      <c r="D12" s="19" t="s">
        <v>31</v>
      </c>
      <c r="E12" s="9"/>
      <c r="F12" s="4" t="str">
        <f t="shared" si="0"/>
        <v>No</v>
      </c>
      <c r="G12" s="4">
        <f t="shared" si="1"/>
        <v>4</v>
      </c>
      <c r="H12" s="4">
        <f t="shared" si="2"/>
        <v>156</v>
      </c>
      <c r="I12" s="12">
        <v>42</v>
      </c>
      <c r="J12" s="4">
        <v>45</v>
      </c>
      <c r="K12" s="4">
        <v>23</v>
      </c>
      <c r="L12" s="4">
        <v>46</v>
      </c>
      <c r="M12" s="18" t="str">
        <f>IFERROR(VLOOKUP(#REF!,Crooked20,3,FALSE),"")</f>
        <v/>
      </c>
      <c r="N12" s="18" t="str">
        <f>IFERROR(VLOOKUP(#REF!,WhChain20,4,FALSE),"")</f>
        <v/>
      </c>
      <c r="O12" s="18" t="str">
        <f>IFERROR(VLOOKUP(#REF!,Kiss2020,4,FALSE),"")</f>
        <v/>
      </c>
      <c r="P12" s="18" t="str">
        <f>IFERROR(VLOOKUP(#REF!,Istok,4,FALSE),"")</f>
        <v/>
      </c>
      <c r="Q12" s="18" t="str">
        <f>IFERROR(VLOOKUP(#REF!,Reedy2,4,FALSE),"")</f>
        <v/>
      </c>
      <c r="R12" s="18" t="str">
        <f>IFERROR(VLOOKUP(#REF!,Arbuckle2,4,FALSE),"")</f>
        <v/>
      </c>
      <c r="S12" s="18" t="str">
        <f>IFERROR(VLOOKUP(#REF!,Kiss,4,FALSE),"")</f>
        <v/>
      </c>
      <c r="T12" s="18" t="str">
        <f>IFERROR(VLOOKUP(#REF!,WHC,4,FALSE),"")</f>
        <v/>
      </c>
    </row>
    <row r="13" spans="1:20" x14ac:dyDescent="0.35">
      <c r="A13" s="4">
        <v>11</v>
      </c>
      <c r="B13" s="4">
        <v>2</v>
      </c>
      <c r="C13" s="19" t="s">
        <v>39</v>
      </c>
      <c r="D13" s="19" t="s">
        <v>40</v>
      </c>
      <c r="E13" s="6"/>
      <c r="F13" s="4" t="str">
        <f t="shared" si="0"/>
        <v>No</v>
      </c>
      <c r="G13" s="4">
        <f t="shared" si="1"/>
        <v>4</v>
      </c>
      <c r="H13" s="4">
        <f t="shared" si="2"/>
        <v>150</v>
      </c>
      <c r="I13" s="12">
        <v>35</v>
      </c>
      <c r="J13" s="4">
        <v>39</v>
      </c>
      <c r="K13" s="4">
        <v>34</v>
      </c>
      <c r="L13" s="4">
        <v>42</v>
      </c>
      <c r="M13" s="18" t="str">
        <f>IFERROR(VLOOKUP(#REF!,Crooked20,3,FALSE),"")</f>
        <v/>
      </c>
      <c r="N13" s="18" t="str">
        <f>IFERROR(VLOOKUP(#REF!,WhChain20,4,FALSE),"")</f>
        <v/>
      </c>
      <c r="O13" s="18" t="str">
        <f>IFERROR(VLOOKUP(#REF!,Kiss2020,4,FALSE),"")</f>
        <v/>
      </c>
      <c r="P13" s="18" t="str">
        <f>IFERROR(VLOOKUP(#REF!,Istok,4,FALSE),"")</f>
        <v/>
      </c>
      <c r="Q13" s="18" t="str">
        <f>IFERROR(VLOOKUP(#REF!,Reedy2,4,FALSE),"")</f>
        <v/>
      </c>
      <c r="R13" s="18" t="str">
        <f>IFERROR(VLOOKUP(#REF!,Arbuckle2,4,FALSE),"")</f>
        <v/>
      </c>
      <c r="S13" s="18"/>
      <c r="T13" s="18" t="str">
        <f>IFERROR(VLOOKUP(#REF!,WHC,4,FALSE),"")</f>
        <v/>
      </c>
    </row>
    <row r="14" spans="1:20" x14ac:dyDescent="0.35">
      <c r="A14" s="4">
        <v>12</v>
      </c>
      <c r="B14" s="4">
        <v>22</v>
      </c>
      <c r="C14" s="19" t="s">
        <v>73</v>
      </c>
      <c r="D14" s="19" t="s">
        <v>87</v>
      </c>
      <c r="E14" s="9"/>
      <c r="F14" s="4" t="str">
        <f t="shared" si="0"/>
        <v>No</v>
      </c>
      <c r="G14" s="4">
        <f t="shared" si="1"/>
        <v>4</v>
      </c>
      <c r="H14" s="4">
        <f t="shared" si="2"/>
        <v>150</v>
      </c>
      <c r="I14" s="12">
        <v>36</v>
      </c>
      <c r="J14" s="18">
        <v>24</v>
      </c>
      <c r="K14" s="4">
        <v>51</v>
      </c>
      <c r="L14" s="4">
        <v>39</v>
      </c>
      <c r="M14" s="18" t="str">
        <f>IFERROR(VLOOKUP(#REF!,Crooked20,3,FALSE),"")</f>
        <v/>
      </c>
      <c r="N14" s="18" t="str">
        <f>IFERROR(VLOOKUP(#REF!,WhChain20,4,FALSE),"")</f>
        <v/>
      </c>
      <c r="O14" s="18" t="str">
        <f>IFERROR(VLOOKUP(#REF!,Kiss2020,4,FALSE),"")</f>
        <v/>
      </c>
      <c r="P14" s="18" t="str">
        <f>IFERROR(VLOOKUP(#REF!,Istok,4,FALSE),"")</f>
        <v/>
      </c>
      <c r="Q14" s="18" t="str">
        <f>IFERROR(VLOOKUP(#REF!,Reedy2,4,FALSE),"")</f>
        <v/>
      </c>
      <c r="R14" s="18" t="str">
        <f>IFERROR(VLOOKUP(#REF!,Arbuckle2,4,FALSE),"")</f>
        <v/>
      </c>
      <c r="S14" s="18"/>
      <c r="T14" s="18" t="str">
        <f>IFERROR(VLOOKUP(#REF!,WHC,4,FALSE),"")</f>
        <v/>
      </c>
    </row>
    <row r="15" spans="1:20" x14ac:dyDescent="0.35">
      <c r="A15" s="4">
        <v>13</v>
      </c>
      <c r="B15" s="4">
        <v>16</v>
      </c>
      <c r="C15" s="28" t="s">
        <v>59</v>
      </c>
      <c r="D15" s="19" t="s">
        <v>60</v>
      </c>
      <c r="E15" s="10"/>
      <c r="F15" s="4" t="str">
        <f t="shared" si="0"/>
        <v>No</v>
      </c>
      <c r="G15" s="4">
        <f t="shared" si="1"/>
        <v>4</v>
      </c>
      <c r="H15" s="4">
        <f t="shared" si="2"/>
        <v>140</v>
      </c>
      <c r="I15" s="12">
        <v>39</v>
      </c>
      <c r="J15" s="4">
        <v>35</v>
      </c>
      <c r="K15" s="4">
        <v>23</v>
      </c>
      <c r="L15" s="4">
        <v>43</v>
      </c>
      <c r="M15" s="18"/>
      <c r="N15" s="18" t="str">
        <f>IFERROR(VLOOKUP(#REF!,WhChain20,4,FALSE),"")</f>
        <v/>
      </c>
      <c r="O15" s="18" t="str">
        <f>IFERROR(VLOOKUP(#REF!,Kiss2020,4,FALSE),"")</f>
        <v/>
      </c>
      <c r="P15" s="18" t="str">
        <f>IFERROR(VLOOKUP(#REF!,Istok,4,FALSE),"")</f>
        <v/>
      </c>
      <c r="Q15" s="18" t="str">
        <f>IFERROR(VLOOKUP(#REF!,Reedy2,4,FALSE),"")</f>
        <v/>
      </c>
      <c r="R15" s="18" t="str">
        <f>IFERROR(VLOOKUP(#REF!,Arbuckle2,4,FALSE),"")</f>
        <v/>
      </c>
      <c r="S15" s="18" t="str">
        <f>IFERROR(VLOOKUP(#REF!,Kiss,4,FALSE),"")</f>
        <v/>
      </c>
      <c r="T15" s="18"/>
    </row>
    <row r="16" spans="1:20" x14ac:dyDescent="0.35">
      <c r="A16" s="4">
        <v>14</v>
      </c>
      <c r="B16" s="4">
        <v>10</v>
      </c>
      <c r="C16" s="19" t="s">
        <v>44</v>
      </c>
      <c r="D16" s="19" t="s">
        <v>45</v>
      </c>
      <c r="E16" s="9"/>
      <c r="F16" s="4" t="str">
        <f t="shared" si="0"/>
        <v>No</v>
      </c>
      <c r="G16" s="4">
        <f t="shared" si="1"/>
        <v>4</v>
      </c>
      <c r="H16" s="4">
        <f t="shared" si="2"/>
        <v>139</v>
      </c>
      <c r="I16" s="12">
        <v>24</v>
      </c>
      <c r="J16" s="18">
        <v>37</v>
      </c>
      <c r="K16" s="4">
        <v>40</v>
      </c>
      <c r="L16" s="4">
        <v>38</v>
      </c>
      <c r="M16" s="18" t="str">
        <f>IFERROR(VLOOKUP(#REF!,Crooked20,3,FALSE),"")</f>
        <v/>
      </c>
      <c r="N16" s="18" t="str">
        <f>IFERROR(VLOOKUP(#REF!,WhChain20,4,FALSE),"")</f>
        <v/>
      </c>
      <c r="O16" s="18" t="str">
        <f>IFERROR(VLOOKUP(#REF!,Kiss2020,4,FALSE),"")</f>
        <v/>
      </c>
      <c r="P16" s="18" t="str">
        <f>IFERROR(VLOOKUP(#REF!,Istok,4,FALSE),"")</f>
        <v/>
      </c>
      <c r="Q16" s="18"/>
      <c r="R16" s="18"/>
      <c r="S16" s="18" t="str">
        <f>IFERROR(VLOOKUP(#REF!,Kiss,4,FALSE),"")</f>
        <v/>
      </c>
      <c r="T16" s="18"/>
    </row>
    <row r="17" spans="1:20" x14ac:dyDescent="0.35">
      <c r="A17" s="4">
        <v>15</v>
      </c>
      <c r="B17" s="4">
        <v>12</v>
      </c>
      <c r="C17" s="19" t="s">
        <v>67</v>
      </c>
      <c r="D17" s="19" t="s">
        <v>41</v>
      </c>
      <c r="E17" s="9"/>
      <c r="F17" s="4" t="str">
        <f t="shared" si="0"/>
        <v>No</v>
      </c>
      <c r="G17" s="4">
        <f t="shared" si="1"/>
        <v>4</v>
      </c>
      <c r="H17" s="4">
        <f t="shared" si="2"/>
        <v>136</v>
      </c>
      <c r="I17" s="12">
        <v>34</v>
      </c>
      <c r="J17" s="18">
        <v>34</v>
      </c>
      <c r="K17" s="4">
        <v>33</v>
      </c>
      <c r="L17" s="18">
        <v>35</v>
      </c>
      <c r="M17" s="18"/>
      <c r="N17" s="9"/>
      <c r="O17" s="18" t="str">
        <f>IFERROR(VLOOKUP(#REF!,Kiss2020,4,FALSE),"")</f>
        <v/>
      </c>
      <c r="P17" s="18" t="str">
        <f>IFERROR(VLOOKUP(#REF!,Istok,4,FALSE),"")</f>
        <v/>
      </c>
      <c r="Q17" s="18" t="str">
        <f>IFERROR(VLOOKUP(#REF!,Reedy2,4,FALSE),"")</f>
        <v/>
      </c>
      <c r="R17" s="18" t="str">
        <f>IFERROR(VLOOKUP(#REF!,Arbuckle2,4,FALSE),"")</f>
        <v/>
      </c>
      <c r="S17" s="18" t="str">
        <f>IFERROR(VLOOKUP(#REF!,Kiss,4,FALSE),"")</f>
        <v/>
      </c>
      <c r="T17" s="18" t="str">
        <f>IFERROR(VLOOKUP(#REF!,WHC,4,FALSE),"")</f>
        <v/>
      </c>
    </row>
    <row r="18" spans="1:20" x14ac:dyDescent="0.35">
      <c r="A18" s="4">
        <v>16</v>
      </c>
      <c r="B18" s="4">
        <v>9</v>
      </c>
      <c r="C18" s="27" t="s">
        <v>33</v>
      </c>
      <c r="D18" s="27" t="s">
        <v>34</v>
      </c>
      <c r="E18" s="9"/>
      <c r="F18" s="4" t="str">
        <f t="shared" si="0"/>
        <v>No</v>
      </c>
      <c r="G18" s="4">
        <f t="shared" si="1"/>
        <v>3</v>
      </c>
      <c r="H18" s="4">
        <f t="shared" si="2"/>
        <v>125</v>
      </c>
      <c r="I18" s="12">
        <v>41</v>
      </c>
      <c r="J18" s="18">
        <v>40</v>
      </c>
      <c r="K18" s="4"/>
      <c r="L18" s="18">
        <v>44</v>
      </c>
      <c r="M18" s="18" t="str">
        <f>IFERROR(VLOOKUP(#REF!,Crooked20,3,FALSE),"")</f>
        <v/>
      </c>
      <c r="N18" s="18" t="str">
        <f>IFERROR(VLOOKUP(#REF!,WhChain20,4,FALSE),"")</f>
        <v/>
      </c>
      <c r="O18" s="18" t="str">
        <f>IFERROR(VLOOKUP(#REF!,Kiss2020,4,FALSE),"")</f>
        <v/>
      </c>
      <c r="P18" s="18" t="str">
        <f>IFERROR(VLOOKUP(#REF!,Istok,4,FALSE),"")</f>
        <v/>
      </c>
      <c r="Q18" s="18" t="str">
        <f>IFERROR(VLOOKUP(#REF!,Reedy2,4,FALSE),"")</f>
        <v/>
      </c>
      <c r="R18" s="18" t="str">
        <f>IFERROR(VLOOKUP(#REF!,Arbuckle2,4,FALSE),"")</f>
        <v/>
      </c>
      <c r="S18" s="18" t="str">
        <f>IFERROR(VLOOKUP(#REF!,Kiss,4,FALSE),"")</f>
        <v/>
      </c>
      <c r="T18" s="18" t="str">
        <f>IFERROR(VLOOKUP(#REF!,WHC,4,FALSE),"")</f>
        <v/>
      </c>
    </row>
    <row r="19" spans="1:20" x14ac:dyDescent="0.35">
      <c r="A19" s="4">
        <v>17</v>
      </c>
      <c r="B19" s="4">
        <v>13</v>
      </c>
      <c r="C19" s="19" t="s">
        <v>46</v>
      </c>
      <c r="D19" s="19" t="s">
        <v>65</v>
      </c>
      <c r="E19" s="9"/>
      <c r="F19" s="4" t="str">
        <f t="shared" si="0"/>
        <v>No</v>
      </c>
      <c r="G19" s="4">
        <f t="shared" si="1"/>
        <v>4</v>
      </c>
      <c r="H19" s="4">
        <f t="shared" si="2"/>
        <v>125</v>
      </c>
      <c r="I19" s="12">
        <v>24</v>
      </c>
      <c r="J19" s="18">
        <v>41</v>
      </c>
      <c r="K19" s="4">
        <v>38</v>
      </c>
      <c r="L19" s="4">
        <v>22</v>
      </c>
      <c r="M19" s="18"/>
      <c r="N19" s="9"/>
      <c r="O19" s="18" t="str">
        <f>IFERROR(VLOOKUP(#REF!,Kiss2020,4,FALSE),"")</f>
        <v/>
      </c>
      <c r="P19" s="18" t="str">
        <f>IFERROR(VLOOKUP(#REF!,Istok,4,FALSE),"")</f>
        <v/>
      </c>
      <c r="Q19" s="18" t="str">
        <f>IFERROR(VLOOKUP(#REF!,Reedy2,4,FALSE),"")</f>
        <v/>
      </c>
      <c r="R19" s="18" t="str">
        <f>IFERROR(VLOOKUP(#REF!,Arbuckle2,4,FALSE),"")</f>
        <v/>
      </c>
      <c r="S19" s="18" t="str">
        <f>IFERROR(VLOOKUP(#REF!,Kiss,4,FALSE),"")</f>
        <v/>
      </c>
      <c r="T19" s="18"/>
    </row>
    <row r="20" spans="1:20" x14ac:dyDescent="0.35">
      <c r="A20" s="4">
        <v>18</v>
      </c>
      <c r="B20" s="4">
        <v>21</v>
      </c>
      <c r="C20" s="19" t="s">
        <v>71</v>
      </c>
      <c r="D20" s="19" t="s">
        <v>72</v>
      </c>
      <c r="E20" s="9"/>
      <c r="F20" s="4" t="str">
        <f t="shared" si="0"/>
        <v>No</v>
      </c>
      <c r="G20" s="4">
        <f t="shared" si="1"/>
        <v>3</v>
      </c>
      <c r="H20" s="4">
        <f t="shared" si="2"/>
        <v>114</v>
      </c>
      <c r="I20" s="12"/>
      <c r="J20" s="18">
        <v>38</v>
      </c>
      <c r="K20" s="4">
        <v>44</v>
      </c>
      <c r="L20" s="18">
        <v>32</v>
      </c>
      <c r="M20" s="18" t="str">
        <f>IFERROR(VLOOKUP(#REF!,Crooked20,3,FALSE),"")</f>
        <v/>
      </c>
      <c r="N20" s="18" t="str">
        <f>IFERROR(VLOOKUP(#REF!,WhChain20,4,FALSE),"")</f>
        <v/>
      </c>
      <c r="O20" s="18" t="str">
        <f>IFERROR(VLOOKUP(#REF!,Kiss2020,4,FALSE),"")</f>
        <v/>
      </c>
      <c r="P20" s="18"/>
      <c r="Q20" s="18"/>
      <c r="R20" s="18"/>
      <c r="S20" s="18"/>
      <c r="T20" s="18"/>
    </row>
    <row r="21" spans="1:20" x14ac:dyDescent="0.35">
      <c r="A21" s="4">
        <v>19</v>
      </c>
      <c r="B21" s="4">
        <v>15</v>
      </c>
      <c r="C21" s="19" t="s">
        <v>29</v>
      </c>
      <c r="D21" s="19" t="s">
        <v>43</v>
      </c>
      <c r="E21" s="9"/>
      <c r="F21" s="4" t="str">
        <f t="shared" si="0"/>
        <v>No</v>
      </c>
      <c r="G21" s="4">
        <f t="shared" si="1"/>
        <v>4</v>
      </c>
      <c r="H21" s="4">
        <f t="shared" si="2"/>
        <v>112</v>
      </c>
      <c r="I21" s="12">
        <v>24</v>
      </c>
      <c r="J21" s="18">
        <v>24</v>
      </c>
      <c r="K21" s="4">
        <v>42</v>
      </c>
      <c r="L21" s="18">
        <v>22</v>
      </c>
      <c r="M21" s="18"/>
      <c r="N21" s="9"/>
      <c r="O21" s="18" t="str">
        <f>IFERROR(VLOOKUP(#REF!,Kiss2020,4,FALSE),"")</f>
        <v/>
      </c>
      <c r="P21" s="18" t="str">
        <f>IFERROR(VLOOKUP(#REF!,Istok,4,FALSE),"")</f>
        <v/>
      </c>
      <c r="Q21" s="18" t="str">
        <f>IFERROR(VLOOKUP(#REF!,Reedy2,4,FALSE),"")</f>
        <v/>
      </c>
      <c r="R21" s="18" t="str">
        <f>IFERROR(VLOOKUP(#REF!,Arbuckle2,4,FALSE),"")</f>
        <v/>
      </c>
      <c r="S21" s="18" t="str">
        <f>IFERROR(VLOOKUP(#REF!,Kiss,4,FALSE),"")</f>
        <v/>
      </c>
      <c r="T21" s="18" t="str">
        <f>IFERROR(VLOOKUP(#REF!,WHC,4,FALSE),"")</f>
        <v/>
      </c>
    </row>
    <row r="22" spans="1:20" x14ac:dyDescent="0.35">
      <c r="A22" s="4">
        <v>20</v>
      </c>
      <c r="B22" s="4">
        <v>1</v>
      </c>
      <c r="C22" s="19" t="s">
        <v>68</v>
      </c>
      <c r="D22" s="19" t="s">
        <v>69</v>
      </c>
      <c r="E22" s="9"/>
      <c r="F22" s="4" t="str">
        <f t="shared" si="0"/>
        <v>No</v>
      </c>
      <c r="G22" s="4">
        <f t="shared" si="1"/>
        <v>3</v>
      </c>
      <c r="H22" s="4">
        <f t="shared" si="2"/>
        <v>106</v>
      </c>
      <c r="I22" s="12"/>
      <c r="J22" s="18">
        <v>48</v>
      </c>
      <c r="K22" s="4">
        <v>36</v>
      </c>
      <c r="L22" s="4">
        <v>22</v>
      </c>
      <c r="M22" s="18"/>
      <c r="N22" s="9"/>
      <c r="O22" s="18" t="str">
        <f>IFERROR(VLOOKUP(#REF!,Kiss2020,4,FALSE),"")</f>
        <v/>
      </c>
      <c r="P22" s="18" t="str">
        <f>IFERROR(VLOOKUP(#REF!,Istok,4,FALSE),"")</f>
        <v/>
      </c>
      <c r="Q22" s="18" t="str">
        <f>IFERROR(VLOOKUP(#REF!,Reedy2,4,FALSE),"")</f>
        <v/>
      </c>
      <c r="R22" s="18"/>
      <c r="S22" s="18" t="str">
        <f>IFERROR(VLOOKUP(#REF!,Kiss,4,FALSE),"")</f>
        <v/>
      </c>
      <c r="T22" s="18"/>
    </row>
    <row r="23" spans="1:20" x14ac:dyDescent="0.35">
      <c r="A23" s="4">
        <v>21</v>
      </c>
      <c r="B23" s="4">
        <v>18</v>
      </c>
      <c r="C23" s="19" t="s">
        <v>42</v>
      </c>
      <c r="D23" s="19" t="s">
        <v>64</v>
      </c>
      <c r="E23" s="6"/>
      <c r="F23" s="4" t="str">
        <f t="shared" si="0"/>
        <v>No</v>
      </c>
      <c r="G23" s="4">
        <f t="shared" si="1"/>
        <v>3</v>
      </c>
      <c r="H23" s="4">
        <f t="shared" si="2"/>
        <v>94</v>
      </c>
      <c r="I23" s="12">
        <v>24</v>
      </c>
      <c r="J23" s="4" t="str">
        <f>IFERROR(VLOOKUP(#REF!,MayResults,3,FALSE)," ")</f>
        <v xml:space="preserve"> </v>
      </c>
      <c r="K23" s="4">
        <v>37</v>
      </c>
      <c r="L23" s="18">
        <v>33</v>
      </c>
      <c r="M23" s="18"/>
      <c r="N23" s="9"/>
      <c r="O23" s="18" t="str">
        <f>IFERROR(VLOOKUP(#REF!,Kiss2020,4,FALSE),"")</f>
        <v/>
      </c>
      <c r="P23" s="18" t="str">
        <f>IFERROR(VLOOKUP(#REF!,Istok,4,FALSE),"")</f>
        <v/>
      </c>
      <c r="Q23" s="18" t="str">
        <f>IFERROR(VLOOKUP(#REF!,Reedy2,4,FALSE),"")</f>
        <v/>
      </c>
      <c r="R23" s="18" t="str">
        <f>IFERROR(VLOOKUP(#REF!,Arbuckle2,4,FALSE),"")</f>
        <v/>
      </c>
      <c r="S23" s="18" t="str">
        <f>IFERROR(VLOOKUP(#REF!,Kiss,4,FALSE),"")</f>
        <v/>
      </c>
      <c r="T23" s="18" t="str">
        <f>IFERROR(VLOOKUP(#REF!,WHC,4,FALSE),"")</f>
        <v/>
      </c>
    </row>
    <row r="24" spans="1:20" x14ac:dyDescent="0.35">
      <c r="A24" s="4">
        <v>23</v>
      </c>
      <c r="B24" s="4">
        <v>4</v>
      </c>
      <c r="C24" s="19" t="s">
        <v>27</v>
      </c>
      <c r="D24" s="19" t="s">
        <v>28</v>
      </c>
      <c r="E24" s="10"/>
      <c r="F24" s="4" t="str">
        <f t="shared" si="0"/>
        <v>No</v>
      </c>
      <c r="G24" s="4">
        <f t="shared" si="1"/>
        <v>2</v>
      </c>
      <c r="H24" s="4">
        <f t="shared" si="2"/>
        <v>66</v>
      </c>
      <c r="I24" s="12">
        <v>44</v>
      </c>
      <c r="J24" s="4" t="str">
        <f>IFERROR(VLOOKUP(#REF!,MayResults,3,FALSE)," ")</f>
        <v xml:space="preserve"> </v>
      </c>
      <c r="K24" s="4"/>
      <c r="L24" s="18">
        <v>22</v>
      </c>
      <c r="M24" s="18"/>
      <c r="N24" s="9"/>
      <c r="O24" s="18" t="str">
        <f>IFERROR(VLOOKUP(#REF!,Kiss2020,4,FALSE),"")</f>
        <v/>
      </c>
      <c r="P24" s="18" t="str">
        <f>IFERROR(VLOOKUP(#REF!,Istok,4,FALSE),"")</f>
        <v/>
      </c>
      <c r="Q24" s="18" t="str">
        <f>IFERROR(VLOOKUP(#REF!,Reedy2,4,FALSE),"")</f>
        <v/>
      </c>
      <c r="R24" s="18" t="str">
        <f>IFERROR(VLOOKUP(#REF!,Arbuckle2,4,FALSE),"")</f>
        <v/>
      </c>
      <c r="S24" s="18" t="str">
        <f>IFERROR(VLOOKUP(#REF!,Kiss,4,FALSE),"")</f>
        <v/>
      </c>
      <c r="T24" s="18" t="str">
        <f>IFERROR(VLOOKUP(#REF!,WHC,4,FALSE),"")</f>
        <v/>
      </c>
    </row>
    <row r="25" spans="1:20" x14ac:dyDescent="0.35">
      <c r="A25" s="4">
        <v>24</v>
      </c>
      <c r="B25" s="4"/>
      <c r="C25" s="19" t="s">
        <v>83</v>
      </c>
      <c r="D25" s="19" t="s">
        <v>84</v>
      </c>
      <c r="E25" s="9"/>
      <c r="F25" s="4" t="str">
        <f t="shared" si="0"/>
        <v>No</v>
      </c>
      <c r="G25" s="4">
        <f t="shared" si="1"/>
        <v>1</v>
      </c>
      <c r="H25" s="4">
        <f t="shared" si="2"/>
        <v>48</v>
      </c>
      <c r="I25" s="12"/>
      <c r="J25" s="18"/>
      <c r="K25" s="9"/>
      <c r="L25" s="18">
        <v>48</v>
      </c>
      <c r="M25" s="18"/>
      <c r="N25" s="9"/>
      <c r="O25" s="18" t="str">
        <f>IFERROR(VLOOKUP(#REF!,Kiss2020,4,FALSE),"")</f>
        <v/>
      </c>
      <c r="P25" s="18" t="str">
        <f>IFERROR(VLOOKUP(#REF!,Istok,4,FALSE),"")</f>
        <v/>
      </c>
      <c r="Q25" s="18" t="str">
        <f>IFERROR(VLOOKUP(#REF!,Reedy2,4,FALSE),"")</f>
        <v/>
      </c>
      <c r="R25" s="18" t="str">
        <f>IFERROR(VLOOKUP(#REF!,Arbuckle2,4,FALSE),"")</f>
        <v/>
      </c>
      <c r="S25" s="18" t="str">
        <f>IFERROR(VLOOKUP(#REF!,Kiss,4,FALSE),"")</f>
        <v/>
      </c>
      <c r="T25" s="18" t="str">
        <f>IFERROR(VLOOKUP(#REF!,WHC,4,FALSE),"")</f>
        <v/>
      </c>
    </row>
    <row r="26" spans="1:20" x14ac:dyDescent="0.35">
      <c r="A26" s="4">
        <v>22</v>
      </c>
      <c r="B26" s="4">
        <v>8</v>
      </c>
      <c r="C26" s="30" t="s">
        <v>58</v>
      </c>
      <c r="D26" s="19" t="s">
        <v>30</v>
      </c>
      <c r="E26" s="10"/>
      <c r="F26" s="4" t="str">
        <f t="shared" si="0"/>
        <v>No</v>
      </c>
      <c r="G26" s="4">
        <f t="shared" si="1"/>
        <v>1</v>
      </c>
      <c r="H26" s="4">
        <f t="shared" si="2"/>
        <v>44</v>
      </c>
      <c r="I26" s="12">
        <v>44</v>
      </c>
      <c r="J26" s="4"/>
      <c r="K26" s="4"/>
      <c r="L26" s="18"/>
      <c r="M26" s="18"/>
      <c r="N26" s="9"/>
      <c r="O26" s="18" t="str">
        <f>IFERROR(VLOOKUP(#REF!,Kiss2020,4,FALSE),"")</f>
        <v/>
      </c>
      <c r="P26" s="18" t="str">
        <f>IFERROR(VLOOKUP(#REF!,Istok,4,FALSE),"")</f>
        <v/>
      </c>
      <c r="Q26" s="18" t="str">
        <f>IFERROR(VLOOKUP(#REF!,Reedy2,4,FALSE),"")</f>
        <v/>
      </c>
      <c r="R26" s="18" t="str">
        <f>IFERROR(VLOOKUP(#REF!,Arbuckle2,4,FALSE),"")</f>
        <v/>
      </c>
      <c r="S26" s="18" t="str">
        <f>IFERROR(VLOOKUP(#REF!,Kiss,4,FALSE),"")</f>
        <v/>
      </c>
      <c r="T26" s="18"/>
    </row>
    <row r="27" spans="1:20" x14ac:dyDescent="0.35">
      <c r="A27" s="4">
        <v>25</v>
      </c>
      <c r="B27" s="5">
        <v>24</v>
      </c>
      <c r="C27" s="19" t="s">
        <v>74</v>
      </c>
      <c r="D27" s="19" t="s">
        <v>75</v>
      </c>
      <c r="E27" s="9"/>
      <c r="F27" s="4" t="str">
        <f t="shared" si="0"/>
        <v>No</v>
      </c>
      <c r="G27" s="4">
        <f t="shared" si="1"/>
        <v>1</v>
      </c>
      <c r="H27" s="4">
        <f t="shared" si="2"/>
        <v>24</v>
      </c>
      <c r="I27" s="12"/>
      <c r="J27" s="18">
        <v>24</v>
      </c>
      <c r="K27" s="4"/>
      <c r="L27" s="18"/>
      <c r="M27" s="18"/>
      <c r="N27" s="9"/>
      <c r="O27" s="18"/>
      <c r="P27" s="18"/>
      <c r="Q27" s="18"/>
      <c r="R27" s="18"/>
      <c r="S27" s="18"/>
      <c r="T27" s="18"/>
    </row>
    <row r="28" spans="1:20" x14ac:dyDescent="0.35">
      <c r="A28" s="4">
        <v>26</v>
      </c>
      <c r="B28" s="4"/>
      <c r="C28" s="19" t="s">
        <v>85</v>
      </c>
      <c r="D28" s="19" t="s">
        <v>86</v>
      </c>
      <c r="E28" s="9"/>
      <c r="F28" s="4" t="str">
        <f t="shared" si="0"/>
        <v>No</v>
      </c>
      <c r="G28" s="4">
        <v>1</v>
      </c>
      <c r="H28" s="4">
        <f t="shared" si="2"/>
        <v>22</v>
      </c>
      <c r="I28" s="12"/>
      <c r="J28" s="18"/>
      <c r="K28" s="9"/>
      <c r="L28" s="18">
        <v>22</v>
      </c>
      <c r="M28" s="18"/>
      <c r="N28" s="9"/>
      <c r="O28" s="18"/>
      <c r="P28" s="18"/>
      <c r="Q28" s="18"/>
      <c r="R28" s="18"/>
      <c r="S28" s="18"/>
      <c r="T28" s="18"/>
    </row>
    <row r="29" spans="1:20" x14ac:dyDescent="0.35">
      <c r="A29" s="4">
        <v>27</v>
      </c>
      <c r="B29" s="4"/>
      <c r="C29" s="19"/>
      <c r="D29" s="19"/>
      <c r="E29" s="9"/>
      <c r="F29" s="4" t="str">
        <f t="shared" si="0"/>
        <v>No</v>
      </c>
      <c r="G29" s="4">
        <f t="shared" si="1"/>
        <v>0</v>
      </c>
      <c r="H29" s="4">
        <f t="shared" si="2"/>
        <v>0</v>
      </c>
      <c r="I29" s="12"/>
      <c r="J29" s="18"/>
      <c r="K29" s="9"/>
      <c r="L29" s="18"/>
      <c r="M29" s="18"/>
      <c r="N29" s="9"/>
      <c r="O29" s="18"/>
      <c r="P29" s="18"/>
      <c r="Q29" s="18"/>
      <c r="R29" s="18"/>
      <c r="S29" s="18"/>
      <c r="T29" s="18"/>
    </row>
    <row r="30" spans="1:20" x14ac:dyDescent="0.35">
      <c r="A30" s="4">
        <v>28</v>
      </c>
      <c r="B30" s="4"/>
      <c r="C30" s="19"/>
      <c r="D30" s="19"/>
      <c r="E30" s="9"/>
      <c r="F30" s="4" t="str">
        <f t="shared" si="0"/>
        <v>No</v>
      </c>
      <c r="G30" s="4">
        <f t="shared" si="1"/>
        <v>0</v>
      </c>
      <c r="H30" s="4">
        <f t="shared" si="2"/>
        <v>0</v>
      </c>
      <c r="I30" s="12"/>
      <c r="J30" s="18"/>
      <c r="K30" s="9"/>
      <c r="L30" s="18"/>
      <c r="M30" s="18"/>
      <c r="N30" s="9"/>
      <c r="O30" s="18"/>
      <c r="P30" s="18"/>
      <c r="Q30" s="18"/>
      <c r="R30" s="18"/>
      <c r="S30" s="18"/>
      <c r="T30" s="18"/>
    </row>
    <row r="31" spans="1:20" x14ac:dyDescent="0.35">
      <c r="A31" s="4">
        <v>29</v>
      </c>
      <c r="B31" s="4"/>
      <c r="C31" s="19"/>
      <c r="D31" s="19"/>
      <c r="E31" s="9"/>
      <c r="F31" s="4" t="str">
        <f t="shared" si="0"/>
        <v>No</v>
      </c>
      <c r="G31" s="4">
        <f t="shared" si="1"/>
        <v>0</v>
      </c>
      <c r="H31" s="4">
        <f t="shared" si="2"/>
        <v>0</v>
      </c>
      <c r="I31" s="12"/>
      <c r="J31" s="18"/>
      <c r="K31" s="9"/>
      <c r="L31" s="18"/>
      <c r="M31" s="18"/>
      <c r="N31" s="9"/>
      <c r="O31" s="18"/>
      <c r="P31" s="18"/>
      <c r="Q31" s="18"/>
      <c r="R31" s="18"/>
      <c r="S31" s="18"/>
      <c r="T31" s="18"/>
    </row>
    <row r="32" spans="1:20" x14ac:dyDescent="0.35">
      <c r="A32" s="4">
        <v>30</v>
      </c>
      <c r="B32" s="4"/>
      <c r="C32" s="19"/>
      <c r="D32" s="19"/>
      <c r="E32" s="9"/>
      <c r="F32" s="4" t="str">
        <f t="shared" si="0"/>
        <v>No</v>
      </c>
      <c r="G32" s="4">
        <f t="shared" si="1"/>
        <v>0</v>
      </c>
      <c r="H32" s="4">
        <f t="shared" si="2"/>
        <v>0</v>
      </c>
      <c r="I32" s="12"/>
      <c r="J32" s="18"/>
      <c r="K32" s="9"/>
      <c r="L32" s="18"/>
      <c r="M32" s="18"/>
      <c r="N32" s="9"/>
      <c r="O32" s="18"/>
      <c r="P32" s="18"/>
      <c r="Q32" s="18"/>
      <c r="R32" s="18"/>
      <c r="S32" s="18"/>
      <c r="T32" s="18"/>
    </row>
    <row r="33" spans="1:20" x14ac:dyDescent="0.35">
      <c r="A33" s="4">
        <v>31</v>
      </c>
      <c r="B33" s="4"/>
      <c r="C33" s="19"/>
      <c r="D33" s="19"/>
      <c r="E33" s="9"/>
      <c r="F33" s="4" t="str">
        <f t="shared" si="0"/>
        <v>No</v>
      </c>
      <c r="G33" s="4">
        <f t="shared" si="1"/>
        <v>0</v>
      </c>
      <c r="H33" s="4">
        <f t="shared" si="2"/>
        <v>0</v>
      </c>
      <c r="I33" s="12"/>
      <c r="J33" s="18"/>
      <c r="K33" s="9"/>
      <c r="L33" s="18"/>
      <c r="M33" s="18"/>
      <c r="N33" s="9"/>
      <c r="O33" s="18"/>
      <c r="P33" s="18"/>
      <c r="Q33" s="18"/>
      <c r="R33" s="18"/>
      <c r="S33" s="18"/>
      <c r="T33" s="18"/>
    </row>
    <row r="34" spans="1:20" x14ac:dyDescent="0.35">
      <c r="A34" s="4">
        <v>32</v>
      </c>
      <c r="B34" s="4"/>
      <c r="C34" s="19"/>
      <c r="D34" s="19"/>
      <c r="E34" s="9"/>
      <c r="F34" s="4" t="str">
        <f t="shared" si="0"/>
        <v>No</v>
      </c>
      <c r="G34" s="4">
        <f t="shared" si="1"/>
        <v>0</v>
      </c>
      <c r="H34" s="4">
        <f t="shared" si="2"/>
        <v>0</v>
      </c>
      <c r="I34" s="12"/>
      <c r="J34" s="18"/>
      <c r="K34" s="9"/>
      <c r="L34" s="18"/>
      <c r="M34" s="18"/>
      <c r="N34" s="9"/>
      <c r="O34" s="18"/>
      <c r="P34" s="18"/>
      <c r="Q34" s="18"/>
      <c r="R34" s="18"/>
      <c r="S34" s="18"/>
      <c r="T34" s="18"/>
    </row>
    <row r="35" spans="1:20" x14ac:dyDescent="0.35">
      <c r="A35" s="4">
        <v>33</v>
      </c>
      <c r="B35" s="4"/>
      <c r="C35" s="19"/>
      <c r="D35" s="19"/>
      <c r="E35" s="9"/>
      <c r="F35" s="4" t="str">
        <f t="shared" si="0"/>
        <v>No</v>
      </c>
      <c r="G35" s="4"/>
      <c r="H35" s="4"/>
      <c r="I35" s="12"/>
      <c r="J35" s="18"/>
      <c r="K35" s="4"/>
      <c r="L35" s="18"/>
      <c r="M35" s="18"/>
      <c r="N35" s="9"/>
      <c r="O35" s="18"/>
      <c r="P35" s="18"/>
      <c r="Q35" s="18"/>
      <c r="R35" s="18"/>
      <c r="S35" s="18"/>
      <c r="T35" s="18"/>
    </row>
  </sheetData>
  <sortState xmlns:xlrd2="http://schemas.microsoft.com/office/spreadsheetml/2017/richdata2" ref="A3:T35">
    <sortCondition descending="1" ref="H3:H35"/>
  </sortState>
  <mergeCells count="1">
    <mergeCell ref="A1:T1"/>
  </mergeCells>
  <pageMargins left="0.7" right="0.7" top="0.75" bottom="0.75" header="0.3" footer="0.3"/>
  <pageSetup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7"/>
  <sheetViews>
    <sheetView workbookViewId="0">
      <selection activeCell="BB1" sqref="A1:BB1048576"/>
    </sheetView>
  </sheetViews>
  <sheetFormatPr defaultRowHeight="15" customHeight="1" x14ac:dyDescent="0.35"/>
  <cols>
    <col min="9" max="9" width="9.1796875"/>
  </cols>
  <sheetData>
    <row r="2" spans="1:14" ht="15" customHeight="1" x14ac:dyDescent="0.35">
      <c r="A2" s="15"/>
      <c r="B2" s="15"/>
      <c r="C2" s="16"/>
      <c r="F2" s="16"/>
      <c r="G2" s="16"/>
      <c r="H2" s="17"/>
      <c r="I2" s="16"/>
      <c r="K2" s="16"/>
      <c r="L2" s="16"/>
      <c r="M2" s="17"/>
      <c r="N2" s="16"/>
    </row>
    <row r="3" spans="1:14" ht="15" customHeight="1" x14ac:dyDescent="0.35">
      <c r="A3" s="15"/>
      <c r="B3" s="15"/>
      <c r="C3" s="17"/>
      <c r="F3" s="16"/>
      <c r="G3" s="16"/>
      <c r="H3" s="17"/>
      <c r="I3" s="16"/>
      <c r="K3" s="16"/>
      <c r="L3" s="16"/>
      <c r="M3" s="17"/>
      <c r="N3" s="16"/>
    </row>
    <row r="4" spans="1:14" ht="15" customHeight="1" x14ac:dyDescent="0.35">
      <c r="A4" s="15"/>
      <c r="B4" s="15"/>
      <c r="C4" s="17"/>
      <c r="F4" s="16"/>
      <c r="G4" s="16"/>
      <c r="H4" s="17"/>
      <c r="I4" s="16"/>
      <c r="K4" s="16"/>
      <c r="L4" s="16"/>
      <c r="M4" s="17"/>
      <c r="N4" s="16"/>
    </row>
    <row r="5" spans="1:14" ht="15" customHeight="1" x14ac:dyDescent="0.35">
      <c r="A5" s="15"/>
      <c r="B5" s="15"/>
      <c r="C5" s="17"/>
      <c r="F5" s="16"/>
      <c r="G5" s="16"/>
      <c r="H5" s="17"/>
      <c r="I5" s="16"/>
      <c r="K5" s="16"/>
      <c r="L5" s="16"/>
      <c r="M5" s="17"/>
      <c r="N5" s="16"/>
    </row>
    <row r="6" spans="1:14" ht="15" customHeight="1" x14ac:dyDescent="0.35">
      <c r="A6" s="15"/>
      <c r="B6" s="15"/>
      <c r="C6" s="17"/>
      <c r="F6" s="16"/>
      <c r="G6" s="16"/>
      <c r="H6" s="17"/>
      <c r="I6" s="16"/>
      <c r="K6" s="16"/>
      <c r="L6" s="16"/>
      <c r="M6" s="17"/>
      <c r="N6" s="16"/>
    </row>
    <row r="7" spans="1:14" ht="15" customHeight="1" x14ac:dyDescent="0.35">
      <c r="A7" s="15"/>
      <c r="B7" s="15"/>
      <c r="C7" s="17"/>
      <c r="F7" s="16"/>
      <c r="G7" s="16"/>
      <c r="H7" s="17"/>
      <c r="I7" s="16"/>
      <c r="K7" s="16"/>
      <c r="L7" s="16"/>
      <c r="M7" s="16"/>
      <c r="N7" s="16"/>
    </row>
    <row r="8" spans="1:14" ht="15" customHeight="1" x14ac:dyDescent="0.35">
      <c r="A8" s="15"/>
      <c r="B8" s="15"/>
      <c r="C8" s="17"/>
      <c r="F8" s="16"/>
      <c r="G8" s="16"/>
      <c r="H8" s="16"/>
      <c r="I8" s="16"/>
      <c r="K8" s="16"/>
      <c r="L8" s="16"/>
      <c r="M8" s="17"/>
      <c r="N8" s="16"/>
    </row>
    <row r="9" spans="1:14" ht="15" customHeight="1" x14ac:dyDescent="0.35">
      <c r="A9" s="15"/>
      <c r="B9" s="15"/>
      <c r="C9" s="17"/>
      <c r="F9" s="16"/>
      <c r="G9" s="16"/>
      <c r="H9" s="17"/>
      <c r="I9" s="16"/>
      <c r="K9" s="16"/>
      <c r="L9" s="16"/>
      <c r="M9" s="17"/>
      <c r="N9" s="16"/>
    </row>
    <row r="10" spans="1:14" ht="15" customHeight="1" x14ac:dyDescent="0.35">
      <c r="A10" s="15"/>
      <c r="B10" s="15"/>
      <c r="C10" s="17"/>
      <c r="F10" s="16"/>
      <c r="G10" s="16"/>
      <c r="H10" s="17"/>
      <c r="I10" s="16"/>
      <c r="K10" s="16"/>
      <c r="L10" s="16"/>
      <c r="M10" s="17"/>
      <c r="N10" s="16"/>
    </row>
    <row r="11" spans="1:14" ht="15" customHeight="1" x14ac:dyDescent="0.35">
      <c r="A11" s="15"/>
      <c r="B11" s="15"/>
      <c r="C11" s="17"/>
      <c r="F11" s="16"/>
      <c r="G11" s="16"/>
      <c r="H11" s="17"/>
      <c r="I11" s="16"/>
      <c r="K11" s="16"/>
      <c r="L11" s="16"/>
      <c r="M11" s="17"/>
      <c r="N11" s="16"/>
    </row>
    <row r="12" spans="1:14" ht="15" customHeight="1" x14ac:dyDescent="0.35">
      <c r="A12" s="15"/>
      <c r="B12" s="15"/>
      <c r="C12" s="17"/>
      <c r="F12" s="16"/>
      <c r="G12" s="16"/>
      <c r="H12" s="17"/>
      <c r="I12" s="16"/>
      <c r="K12" s="16"/>
      <c r="L12" s="16"/>
      <c r="M12" s="17"/>
      <c r="N12" s="16"/>
    </row>
    <row r="13" spans="1:14" ht="15" customHeight="1" x14ac:dyDescent="0.35">
      <c r="A13" s="15"/>
      <c r="B13" s="15"/>
      <c r="C13" s="17"/>
      <c r="F13" s="16"/>
      <c r="G13" s="16"/>
      <c r="H13" s="17"/>
      <c r="I13" s="16"/>
      <c r="K13" s="16"/>
      <c r="L13" s="16"/>
      <c r="M13" s="17"/>
      <c r="N13" s="16"/>
    </row>
    <row r="14" spans="1:14" ht="15" customHeight="1" x14ac:dyDescent="0.35">
      <c r="A14" s="15"/>
      <c r="B14" s="15"/>
      <c r="C14" s="17"/>
      <c r="F14" s="16"/>
      <c r="G14" s="16"/>
      <c r="H14" s="17"/>
      <c r="I14" s="16"/>
      <c r="K14" s="16"/>
      <c r="L14" s="16"/>
      <c r="M14" s="17"/>
      <c r="N14" s="16"/>
    </row>
    <row r="15" spans="1:14" ht="15" customHeight="1" x14ac:dyDescent="0.35">
      <c r="A15" s="15"/>
      <c r="B15" s="15"/>
      <c r="C15" s="17"/>
      <c r="F15" s="16"/>
      <c r="G15" s="16"/>
      <c r="H15" s="17"/>
      <c r="I15" s="16"/>
      <c r="K15" s="16"/>
      <c r="L15" s="16"/>
      <c r="M15" s="17"/>
      <c r="N15" s="16"/>
    </row>
    <row r="16" spans="1:14" ht="15" customHeight="1" x14ac:dyDescent="0.35">
      <c r="F16" s="16"/>
      <c r="G16" s="16"/>
      <c r="H16" s="17"/>
      <c r="I16" s="16"/>
      <c r="K16" s="16"/>
      <c r="L16" s="16"/>
      <c r="M16" s="17"/>
      <c r="N16" s="16"/>
    </row>
    <row r="17" spans="11:14" ht="15" customHeight="1" x14ac:dyDescent="0.35">
      <c r="K17" s="16"/>
      <c r="L17" s="16"/>
      <c r="M17" s="17"/>
      <c r="N17" s="16"/>
    </row>
  </sheetData>
  <sortState xmlns:xlrd2="http://schemas.microsoft.com/office/spreadsheetml/2017/richdata2" ref="AY2:BB25">
    <sortCondition ref="AY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28</vt:i4>
      </vt:variant>
    </vt:vector>
  </HeadingPairs>
  <TitlesOfParts>
    <vt:vector size="31" baseType="lpstr">
      <vt:lpstr>Tournament Results</vt:lpstr>
      <vt:lpstr>Sheet1</vt:lpstr>
      <vt:lpstr>Sheet2</vt:lpstr>
      <vt:lpstr>Arbuckle</vt:lpstr>
      <vt:lpstr>Arbuckle2</vt:lpstr>
      <vt:lpstr>Clinch</vt:lpstr>
      <vt:lpstr>Crooked20</vt:lpstr>
      <vt:lpstr>Istok</vt:lpstr>
      <vt:lpstr>Istokpoga</vt:lpstr>
      <vt:lpstr>JulyResults</vt:lpstr>
      <vt:lpstr>JulyResults2</vt:lpstr>
      <vt:lpstr>June</vt:lpstr>
      <vt:lpstr>June2</vt:lpstr>
      <vt:lpstr>June3</vt:lpstr>
      <vt:lpstr>JuneResults</vt:lpstr>
      <vt:lpstr>Kiss</vt:lpstr>
      <vt:lpstr>Kiss2020</vt:lpstr>
      <vt:lpstr>MayResults</vt:lpstr>
      <vt:lpstr>NC</vt:lpstr>
      <vt:lpstr>Parker</vt:lpstr>
      <vt:lpstr>Points2</vt:lpstr>
      <vt:lpstr>'Tournament Results'!Print_Area</vt:lpstr>
      <vt:lpstr>Reedy</vt:lpstr>
      <vt:lpstr>Reedy2</vt:lpstr>
      <vt:lpstr>Res</vt:lpstr>
      <vt:lpstr>Toho</vt:lpstr>
      <vt:lpstr>WHC</vt:lpstr>
      <vt:lpstr>WHChain</vt:lpstr>
      <vt:lpstr>WhChain20</vt:lpstr>
      <vt:lpstr>WIW</vt:lpstr>
      <vt:lpstr>WLakeToho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Ann</dc:creator>
  <cp:lastModifiedBy>terry nesbitt</cp:lastModifiedBy>
  <cp:lastPrinted>2023-07-24T22:37:35Z</cp:lastPrinted>
  <dcterms:created xsi:type="dcterms:W3CDTF">2017-04-14T16:23:59Z</dcterms:created>
  <dcterms:modified xsi:type="dcterms:W3CDTF">2023-08-13T15:54:03Z</dcterms:modified>
</cp:coreProperties>
</file>